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Q:\wrkgrps\EPB-productgegevens databank\Dossiers EPB\5. Procédures sur site\4.4\"/>
    </mc:Choice>
  </mc:AlternateContent>
  <xr:revisionPtr revIDLastSave="0" documentId="13_ncr:1_{73167F6F-3C18-435B-AE33-AFC075CC0939}" xr6:coauthVersionLast="45" xr6:coauthVersionMax="45" xr10:uidLastSave="{00000000-0000-0000-0000-000000000000}"/>
  <bookViews>
    <workbookView xWindow="-98" yWindow="-98" windowWidth="28996" windowHeight="15796" tabRatio="710" activeTab="2" xr2:uid="{00000000-000D-0000-FFFF-FFFF00000000}"/>
  </bookViews>
  <sheets>
    <sheet name="n°1 - Info" sheetId="10" r:id="rId1"/>
    <sheet name="n°2 - Demande formelle" sheetId="3" r:id="rId2"/>
    <sheet name="n°3 - Données produits" sheetId="16" r:id="rId3"/>
    <sheet name="n°4 - Documents" sheetId="11" r:id="rId4"/>
    <sheet name="n°5 -Données rendement (calcul)" sheetId="18" r:id="rId5"/>
  </sheets>
  <definedNames>
    <definedName name="_xlnm._FilterDatabase" localSheetId="4" hidden="1">'n°5 -Données rendement (calcul)'!#REF!</definedName>
    <definedName name="Data_Puissance">#REF!</definedName>
    <definedName name="Device">#REF!</definedName>
    <definedName name="Essai">'n°5 -Données rendement (calcul)'!$I$12:$W$12</definedName>
    <definedName name="Ext_fan">#REF!</definedName>
    <definedName name="Flow_unit">#REF!</definedName>
    <definedName name="LIste">'n°2 - Demande formelle'!#REF!</definedName>
    <definedName name="Mass_flow">#REF!</definedName>
    <definedName name="Method">#REF!</definedName>
    <definedName name="_xlnm.Print_Area" localSheetId="0">'n°1 - Info'!$A$1:$I$31</definedName>
    <definedName name="_xlnm.Print_Area" localSheetId="1">'n°2 - Demande formelle'!$A$1:$J$35</definedName>
    <definedName name="productgroep">#REF!</definedName>
    <definedName name="producttype">#REF!</definedName>
    <definedName name="Sup_fa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20" i="16" l="1"/>
  <c r="AF20" i="16"/>
  <c r="AD20" i="16"/>
  <c r="AC20" i="16"/>
  <c r="AA20" i="16"/>
  <c r="Z20" i="16"/>
  <c r="X20" i="16"/>
  <c r="W20" i="16"/>
  <c r="D20" i="16"/>
  <c r="AG19" i="16"/>
  <c r="AF19" i="16"/>
  <c r="AD19" i="16"/>
  <c r="AC19" i="16"/>
  <c r="AA19" i="16"/>
  <c r="AO19" i="16" s="1"/>
  <c r="AP19" i="16" s="1"/>
  <c r="Z19" i="16"/>
  <c r="X19" i="16"/>
  <c r="W19" i="16"/>
  <c r="D19" i="16"/>
  <c r="AG18" i="16"/>
  <c r="AF18" i="16"/>
  <c r="AD18" i="16"/>
  <c r="AC18" i="16"/>
  <c r="AA18" i="16"/>
  <c r="Z18" i="16"/>
  <c r="X18" i="16"/>
  <c r="W18" i="16"/>
  <c r="D18" i="16"/>
  <c r="AG17" i="16"/>
  <c r="AF17" i="16"/>
  <c r="AD17" i="16"/>
  <c r="AC17" i="16"/>
  <c r="AA17" i="16"/>
  <c r="Z17" i="16"/>
  <c r="X17" i="16"/>
  <c r="W17" i="16"/>
  <c r="D17" i="16"/>
  <c r="AG16" i="16"/>
  <c r="AF16" i="16"/>
  <c r="AD16" i="16"/>
  <c r="AC16" i="16"/>
  <c r="AA16" i="16"/>
  <c r="Z16" i="16"/>
  <c r="X16" i="16"/>
  <c r="W16" i="16"/>
  <c r="D16" i="16"/>
  <c r="AG31" i="16"/>
  <c r="AF31" i="16"/>
  <c r="AD31" i="16"/>
  <c r="AC31" i="16"/>
  <c r="AA31" i="16"/>
  <c r="Z31" i="16"/>
  <c r="X31" i="16"/>
  <c r="W31" i="16"/>
  <c r="D31" i="16"/>
  <c r="AG30" i="16"/>
  <c r="AF30" i="16"/>
  <c r="AD30" i="16"/>
  <c r="AC30" i="16"/>
  <c r="AA30" i="16"/>
  <c r="Z30" i="16"/>
  <c r="X30" i="16"/>
  <c r="AO30" i="16" s="1"/>
  <c r="AP30" i="16" s="1"/>
  <c r="W30" i="16"/>
  <c r="D30" i="16"/>
  <c r="AG29" i="16"/>
  <c r="AF29" i="16"/>
  <c r="AD29" i="16"/>
  <c r="AC29" i="16"/>
  <c r="AA29" i="16"/>
  <c r="Z29" i="16"/>
  <c r="X29" i="16"/>
  <c r="W29" i="16"/>
  <c r="D29" i="16"/>
  <c r="AG28" i="16"/>
  <c r="AF28" i="16"/>
  <c r="AD28" i="16"/>
  <c r="AC28" i="16"/>
  <c r="AA28" i="16"/>
  <c r="Z28" i="16"/>
  <c r="X28" i="16"/>
  <c r="W28" i="16"/>
  <c r="D28" i="16"/>
  <c r="AG27" i="16"/>
  <c r="AF27" i="16"/>
  <c r="AD27" i="16"/>
  <c r="AC27" i="16"/>
  <c r="AA27" i="16"/>
  <c r="Z27" i="16"/>
  <c r="X27" i="16"/>
  <c r="AO27" i="16" s="1"/>
  <c r="W27" i="16"/>
  <c r="D27" i="16"/>
  <c r="AG26" i="16"/>
  <c r="AF26" i="16"/>
  <c r="AD26" i="16"/>
  <c r="AC26" i="16"/>
  <c r="AA26" i="16"/>
  <c r="Z26" i="16"/>
  <c r="X26" i="16"/>
  <c r="AO26" i="16" s="1"/>
  <c r="AP26" i="16" s="1"/>
  <c r="W26" i="16"/>
  <c r="D26" i="16"/>
  <c r="AG25" i="16"/>
  <c r="AF25" i="16"/>
  <c r="AD25" i="16"/>
  <c r="AC25" i="16"/>
  <c r="AA25" i="16"/>
  <c r="Z25" i="16"/>
  <c r="X25" i="16"/>
  <c r="W25" i="16"/>
  <c r="D25" i="16"/>
  <c r="AO31" i="16" l="1"/>
  <c r="AO17" i="16"/>
  <c r="AP17" i="16" s="1"/>
  <c r="AQ17" i="16" s="1"/>
  <c r="AI17" i="16" s="1"/>
  <c r="AJ17" i="16" s="1"/>
  <c r="AO28" i="16"/>
  <c r="AP28" i="16" s="1"/>
  <c r="AQ19" i="16"/>
  <c r="AI19" i="16" s="1"/>
  <c r="AJ19" i="16" s="1"/>
  <c r="AO16" i="16"/>
  <c r="AP16" i="16" s="1"/>
  <c r="AO18" i="16"/>
  <c r="AP18" i="16" s="1"/>
  <c r="AO20" i="16"/>
  <c r="AP20" i="16" s="1"/>
  <c r="AQ26" i="16"/>
  <c r="AI26" i="16" s="1"/>
  <c r="AJ26" i="16" s="1"/>
  <c r="AQ30" i="16"/>
  <c r="AI30" i="16"/>
  <c r="AJ30" i="16" s="1"/>
  <c r="AQ28" i="16"/>
  <c r="AI28" i="16"/>
  <c r="AJ28" i="16" s="1"/>
  <c r="AO25" i="16"/>
  <c r="AP25" i="16" s="1"/>
  <c r="AO29" i="16"/>
  <c r="AP29" i="16" s="1"/>
  <c r="AP27" i="16"/>
  <c r="AP31" i="16"/>
  <c r="AQ18" i="16" l="1"/>
  <c r="AI18" i="16" s="1"/>
  <c r="AJ18" i="16" s="1"/>
  <c r="AQ20" i="16"/>
  <c r="AI20" i="16" s="1"/>
  <c r="AJ20" i="16" s="1"/>
  <c r="AQ16" i="16"/>
  <c r="AI16" i="16" s="1"/>
  <c r="AJ16" i="16" s="1"/>
  <c r="AQ31" i="16"/>
  <c r="AI31" i="16"/>
  <c r="AJ31" i="16" s="1"/>
  <c r="AQ29" i="16"/>
  <c r="AI29" i="16" s="1"/>
  <c r="AJ29" i="16" s="1"/>
  <c r="AQ27" i="16"/>
  <c r="AI27" i="16"/>
  <c r="AJ27" i="16" s="1"/>
  <c r="AQ25" i="16"/>
  <c r="AI25" i="16" s="1"/>
  <c r="AJ25" i="16" s="1"/>
  <c r="J40" i="18"/>
  <c r="L40" i="18"/>
  <c r="M40" i="18"/>
  <c r="N40" i="18"/>
  <c r="O40" i="18"/>
  <c r="P40" i="18"/>
  <c r="Q40" i="18"/>
  <c r="R40" i="18"/>
  <c r="S40" i="18"/>
  <c r="T40" i="18"/>
  <c r="U40" i="18"/>
  <c r="V40" i="18"/>
  <c r="W40" i="18"/>
  <c r="J41" i="18"/>
  <c r="L41" i="18"/>
  <c r="M41" i="18"/>
  <c r="N41" i="18"/>
  <c r="O41" i="18"/>
  <c r="P41" i="18"/>
  <c r="Q41" i="18"/>
  <c r="R41" i="18"/>
  <c r="S41" i="18"/>
  <c r="T41" i="18"/>
  <c r="U41" i="18"/>
  <c r="V41" i="18"/>
  <c r="W41" i="18"/>
  <c r="I41" i="18"/>
  <c r="I40" i="18"/>
  <c r="W21" i="16" l="1"/>
  <c r="X21" i="16"/>
  <c r="W22" i="16"/>
  <c r="X22" i="16"/>
  <c r="W23" i="16"/>
  <c r="X23" i="16"/>
  <c r="W24" i="16"/>
  <c r="X24" i="16"/>
  <c r="W32" i="16"/>
  <c r="X32" i="16"/>
  <c r="W33" i="16"/>
  <c r="X33" i="16"/>
  <c r="W34" i="16"/>
  <c r="X34" i="16"/>
  <c r="W35" i="16"/>
  <c r="X35" i="16"/>
  <c r="W36" i="16"/>
  <c r="X36" i="16"/>
  <c r="W37" i="16"/>
  <c r="X37" i="16"/>
  <c r="W38" i="16"/>
  <c r="X38" i="16"/>
  <c r="W39" i="16"/>
  <c r="X39" i="16"/>
  <c r="W40" i="16"/>
  <c r="X40" i="16"/>
  <c r="W41" i="16"/>
  <c r="X41" i="16"/>
  <c r="W42" i="16"/>
  <c r="X42" i="16"/>
  <c r="W43" i="16"/>
  <c r="X43" i="16"/>
  <c r="W44" i="16"/>
  <c r="X44" i="16"/>
  <c r="W45" i="16"/>
  <c r="X45" i="16"/>
  <c r="Z21" i="16"/>
  <c r="AA21" i="16"/>
  <c r="Z22" i="16"/>
  <c r="AA22" i="16"/>
  <c r="Z23" i="16"/>
  <c r="AA23" i="16"/>
  <c r="Z24" i="16"/>
  <c r="AA24" i="16"/>
  <c r="Z32" i="16"/>
  <c r="AA32" i="16"/>
  <c r="Z33" i="16"/>
  <c r="AA33" i="16"/>
  <c r="Z34" i="16"/>
  <c r="AA34" i="16"/>
  <c r="Z35" i="16"/>
  <c r="AA35" i="16"/>
  <c r="Z36" i="16"/>
  <c r="AA36" i="16"/>
  <c r="Z37" i="16"/>
  <c r="AA37" i="16"/>
  <c r="Z38" i="16"/>
  <c r="AA38" i="16"/>
  <c r="Z39" i="16"/>
  <c r="AA39" i="16"/>
  <c r="Z40" i="16"/>
  <c r="AA40" i="16"/>
  <c r="Z41" i="16"/>
  <c r="AA41" i="16"/>
  <c r="Z42" i="16"/>
  <c r="AA42" i="16"/>
  <c r="Z43" i="16"/>
  <c r="AA43" i="16"/>
  <c r="Z44" i="16"/>
  <c r="AA44" i="16"/>
  <c r="Z45" i="16"/>
  <c r="AA45" i="16"/>
  <c r="AC21" i="16"/>
  <c r="AD21" i="16"/>
  <c r="AC22" i="16"/>
  <c r="AD22" i="16"/>
  <c r="AC23" i="16"/>
  <c r="AD23" i="16"/>
  <c r="AC24" i="16"/>
  <c r="AD24" i="16"/>
  <c r="AC32" i="16"/>
  <c r="AD32" i="16"/>
  <c r="AC33" i="16"/>
  <c r="AD33" i="16"/>
  <c r="AC34" i="16"/>
  <c r="AD34" i="16"/>
  <c r="AC35" i="16"/>
  <c r="AD35" i="16"/>
  <c r="AC36" i="16"/>
  <c r="AD36" i="16"/>
  <c r="AC37" i="16"/>
  <c r="AD37" i="16"/>
  <c r="AC38" i="16"/>
  <c r="AD38" i="16"/>
  <c r="AC39" i="16"/>
  <c r="AD39" i="16"/>
  <c r="AC40" i="16"/>
  <c r="AD40" i="16"/>
  <c r="AC41" i="16"/>
  <c r="AD41" i="16"/>
  <c r="AC42" i="16"/>
  <c r="AD42" i="16"/>
  <c r="AC43" i="16"/>
  <c r="AD43" i="16"/>
  <c r="AC44" i="16"/>
  <c r="AD44" i="16"/>
  <c r="AC45" i="16"/>
  <c r="AD45" i="16"/>
  <c r="AF21" i="16"/>
  <c r="AG21" i="16"/>
  <c r="AF22" i="16"/>
  <c r="AG22" i="16"/>
  <c r="AF23" i="16"/>
  <c r="AG23" i="16"/>
  <c r="AF24" i="16"/>
  <c r="AG24" i="16"/>
  <c r="AF32" i="16"/>
  <c r="AG32" i="16"/>
  <c r="AF33" i="16"/>
  <c r="AG33" i="16"/>
  <c r="AF34" i="16"/>
  <c r="AG34" i="16"/>
  <c r="AF35" i="16"/>
  <c r="AG35" i="16"/>
  <c r="AF36" i="16"/>
  <c r="AG36" i="16"/>
  <c r="AF37" i="16"/>
  <c r="AG37" i="16"/>
  <c r="AF38" i="16"/>
  <c r="AG38" i="16"/>
  <c r="AF39" i="16"/>
  <c r="AG39" i="16"/>
  <c r="AF40" i="16"/>
  <c r="AG40" i="16"/>
  <c r="AF41" i="16"/>
  <c r="AG41" i="16"/>
  <c r="AF42" i="16"/>
  <c r="AG42" i="16"/>
  <c r="AF43" i="16"/>
  <c r="AG43" i="16"/>
  <c r="AF44" i="16"/>
  <c r="AG44" i="16"/>
  <c r="AF45" i="16"/>
  <c r="AG45" i="16"/>
  <c r="AO24" i="16" l="1"/>
  <c r="AP24" i="16" s="1"/>
  <c r="AQ24" i="16" s="1"/>
  <c r="AI24" i="16" s="1"/>
  <c r="AJ24" i="16" s="1"/>
  <c r="AO22" i="16"/>
  <c r="AP22" i="16" s="1"/>
  <c r="AQ22" i="16" s="1"/>
  <c r="AI22" i="16" s="1"/>
  <c r="AJ22" i="16" s="1"/>
  <c r="AO21" i="16"/>
  <c r="AP21" i="16" s="1"/>
  <c r="AQ21" i="16" s="1"/>
  <c r="AI21" i="16" s="1"/>
  <c r="AJ21" i="16" s="1"/>
  <c r="AO23" i="16"/>
  <c r="AP23" i="16" s="1"/>
  <c r="AQ23" i="16" s="1"/>
  <c r="AI23" i="16" s="1"/>
  <c r="AJ23" i="16" s="1"/>
  <c r="D45" i="16" l="1"/>
  <c r="D21" i="16"/>
  <c r="D22" i="16"/>
  <c r="D23" i="16"/>
  <c r="D24" i="16"/>
  <c r="D32" i="16"/>
  <c r="D33" i="16"/>
  <c r="D34" i="16"/>
  <c r="D35" i="16"/>
  <c r="D36" i="16"/>
  <c r="D37" i="16"/>
  <c r="D38" i="16"/>
  <c r="D39" i="16"/>
  <c r="D40" i="16"/>
  <c r="D41" i="16"/>
  <c r="D42" i="16"/>
  <c r="D43" i="16"/>
  <c r="D44" i="16"/>
  <c r="D15" i="16" l="1"/>
  <c r="B46" i="16"/>
  <c r="AG15" i="16" l="1"/>
  <c r="AF15" i="16"/>
  <c r="Q74" i="18"/>
  <c r="R74" i="18"/>
  <c r="U74" i="18"/>
  <c r="T73" i="18"/>
  <c r="U73" i="18"/>
  <c r="Q46" i="18"/>
  <c r="R46" i="18"/>
  <c r="S46" i="18"/>
  <c r="T46" i="18"/>
  <c r="U46" i="18"/>
  <c r="Q47" i="18"/>
  <c r="R47" i="18"/>
  <c r="S47" i="18"/>
  <c r="T47" i="18"/>
  <c r="U47" i="18"/>
  <c r="Q59" i="18"/>
  <c r="R59" i="18"/>
  <c r="S59" i="18"/>
  <c r="T59" i="18"/>
  <c r="U59" i="18"/>
  <c r="Q60" i="18"/>
  <c r="R60" i="18"/>
  <c r="S60" i="18"/>
  <c r="T60" i="18"/>
  <c r="U60" i="18"/>
  <c r="Q63" i="18"/>
  <c r="R63" i="18"/>
  <c r="S63" i="18"/>
  <c r="T63" i="18"/>
  <c r="U63" i="18"/>
  <c r="Q64" i="18"/>
  <c r="R64" i="18"/>
  <c r="S64" i="18"/>
  <c r="T64" i="18"/>
  <c r="U64" i="18"/>
  <c r="Q65" i="18"/>
  <c r="R65" i="18"/>
  <c r="S65" i="18"/>
  <c r="T65" i="18"/>
  <c r="U65" i="18"/>
  <c r="Q66" i="18"/>
  <c r="R66" i="18"/>
  <c r="S66" i="18"/>
  <c r="T66" i="18"/>
  <c r="U66" i="18"/>
  <c r="Q69" i="18"/>
  <c r="R69" i="18"/>
  <c r="S69" i="18"/>
  <c r="T69" i="18"/>
  <c r="U69" i="18"/>
  <c r="U54" i="18" s="1"/>
  <c r="U55" i="18" s="1"/>
  <c r="Q70" i="18"/>
  <c r="R70" i="18"/>
  <c r="S70" i="18"/>
  <c r="S54" i="18" s="1"/>
  <c r="S55" i="18" s="1"/>
  <c r="T70" i="18"/>
  <c r="T54" i="18" s="1"/>
  <c r="T55" i="18" s="1"/>
  <c r="U70" i="18"/>
  <c r="Q72" i="18"/>
  <c r="R72" i="18"/>
  <c r="S72" i="18"/>
  <c r="T72" i="18"/>
  <c r="U72" i="18"/>
  <c r="Q73" i="18"/>
  <c r="R73" i="18"/>
  <c r="S73" i="18"/>
  <c r="S74" i="18"/>
  <c r="T74" i="18"/>
  <c r="Q75" i="18"/>
  <c r="R75" i="18"/>
  <c r="S75" i="18"/>
  <c r="T75" i="18"/>
  <c r="U75" i="18"/>
  <c r="AD15" i="16"/>
  <c r="AC15" i="16"/>
  <c r="AA15" i="16"/>
  <c r="Z15" i="16"/>
  <c r="W75" i="18"/>
  <c r="V75" i="18"/>
  <c r="P75" i="18"/>
  <c r="O75" i="18"/>
  <c r="N75" i="18"/>
  <c r="M75" i="18"/>
  <c r="L75" i="18"/>
  <c r="K75" i="18"/>
  <c r="J75" i="18"/>
  <c r="W72" i="18"/>
  <c r="V72" i="18"/>
  <c r="P72" i="18"/>
  <c r="O72" i="18"/>
  <c r="N72" i="18"/>
  <c r="M72" i="18"/>
  <c r="L72" i="18"/>
  <c r="K72" i="18"/>
  <c r="J72" i="18"/>
  <c r="W70" i="18"/>
  <c r="V70" i="18"/>
  <c r="P70" i="18"/>
  <c r="O70" i="18"/>
  <c r="N70" i="18"/>
  <c r="M70" i="18"/>
  <c r="L70" i="18"/>
  <c r="K70" i="18"/>
  <c r="K66" i="18" s="1"/>
  <c r="K46" i="18" s="1"/>
  <c r="J70" i="18"/>
  <c r="W69" i="18"/>
  <c r="V69" i="18"/>
  <c r="V54" i="18" s="1"/>
  <c r="V55" i="18" s="1"/>
  <c r="P69" i="18"/>
  <c r="P54" i="18" s="1"/>
  <c r="P55" i="18" s="1"/>
  <c r="O69" i="18"/>
  <c r="N69" i="18"/>
  <c r="M69" i="18"/>
  <c r="M54" i="18" s="1"/>
  <c r="M55" i="18" s="1"/>
  <c r="L69" i="18"/>
  <c r="K69" i="18"/>
  <c r="K40" i="18" s="1"/>
  <c r="K74" i="18" s="1"/>
  <c r="J69" i="18"/>
  <c r="J74" i="18"/>
  <c r="W66" i="18"/>
  <c r="V66" i="18"/>
  <c r="P66" i="18"/>
  <c r="O66" i="18"/>
  <c r="N66" i="18"/>
  <c r="M66" i="18"/>
  <c r="L66" i="18"/>
  <c r="J66" i="18"/>
  <c r="W65" i="18"/>
  <c r="V65" i="18"/>
  <c r="P65" i="18"/>
  <c r="O65" i="18"/>
  <c r="N65" i="18"/>
  <c r="M65" i="18"/>
  <c r="L65" i="18"/>
  <c r="K65" i="18"/>
  <c r="J65" i="18"/>
  <c r="W64" i="18"/>
  <c r="V64" i="18"/>
  <c r="P64" i="18"/>
  <c r="O64" i="18"/>
  <c r="N64" i="18"/>
  <c r="M64" i="18"/>
  <c r="L64" i="18"/>
  <c r="J64" i="18"/>
  <c r="W63" i="18"/>
  <c r="V63" i="18"/>
  <c r="P63" i="18"/>
  <c r="O63" i="18"/>
  <c r="N63" i="18"/>
  <c r="M63" i="18"/>
  <c r="L63" i="18"/>
  <c r="K63" i="18"/>
  <c r="J63" i="18"/>
  <c r="W60" i="18"/>
  <c r="V60" i="18"/>
  <c r="P60" i="18"/>
  <c r="O60" i="18"/>
  <c r="N60" i="18"/>
  <c r="M60" i="18"/>
  <c r="L60" i="18"/>
  <c r="K60" i="18"/>
  <c r="J60" i="18"/>
  <c r="W59" i="18"/>
  <c r="V59" i="18"/>
  <c r="P59" i="18"/>
  <c r="O59" i="18"/>
  <c r="N59" i="18"/>
  <c r="M59" i="18"/>
  <c r="L59" i="18"/>
  <c r="K59" i="18"/>
  <c r="J59" i="18"/>
  <c r="W47" i="18"/>
  <c r="V47" i="18"/>
  <c r="P47" i="18"/>
  <c r="O47" i="18"/>
  <c r="N47" i="18"/>
  <c r="M47" i="18"/>
  <c r="L47" i="18"/>
  <c r="W46" i="18"/>
  <c r="V46" i="18"/>
  <c r="P46" i="18"/>
  <c r="O46" i="18"/>
  <c r="N46" i="18"/>
  <c r="M46" i="18"/>
  <c r="L46" i="18"/>
  <c r="W73" i="18"/>
  <c r="V73" i="18"/>
  <c r="P73" i="18"/>
  <c r="O73" i="18"/>
  <c r="N73" i="18"/>
  <c r="M73" i="18"/>
  <c r="L73" i="18"/>
  <c r="W74" i="18"/>
  <c r="V74" i="18"/>
  <c r="P74" i="18"/>
  <c r="O74" i="18"/>
  <c r="N74" i="18"/>
  <c r="M74" i="18"/>
  <c r="L74" i="18"/>
  <c r="I75" i="18"/>
  <c r="H75" i="18"/>
  <c r="I72" i="18"/>
  <c r="W15" i="16"/>
  <c r="I69" i="18"/>
  <c r="I74" i="18" s="1"/>
  <c r="I70" i="18"/>
  <c r="I66" i="18" s="1"/>
  <c r="I63" i="18"/>
  <c r="I60" i="18"/>
  <c r="I59" i="18"/>
  <c r="H70" i="18"/>
  <c r="H66" i="18" s="1"/>
  <c r="H65" i="18"/>
  <c r="H63" i="18"/>
  <c r="H69" i="18"/>
  <c r="H64" i="18" s="1"/>
  <c r="H72" i="18"/>
  <c r="H60" i="18"/>
  <c r="H59" i="18"/>
  <c r="G74" i="18"/>
  <c r="F74" i="18"/>
  <c r="E74" i="18"/>
  <c r="G73" i="18"/>
  <c r="F73" i="18"/>
  <c r="E73" i="18"/>
  <c r="B73" i="18"/>
  <c r="B72" i="18" s="1"/>
  <c r="J46" i="18"/>
  <c r="J47" i="18"/>
  <c r="J54" i="18"/>
  <c r="J55" i="18" s="1"/>
  <c r="I65" i="18"/>
  <c r="J73" i="18"/>
  <c r="X15" i="16"/>
  <c r="L54" i="18"/>
  <c r="L55" i="18" s="1"/>
  <c r="W54" i="18"/>
  <c r="W55" i="18"/>
  <c r="N54" i="18"/>
  <c r="N55" i="18" s="1"/>
  <c r="T50" i="18"/>
  <c r="T51" i="18" s="1"/>
  <c r="Q54" i="18"/>
  <c r="Q55" i="18" s="1"/>
  <c r="O50" i="18"/>
  <c r="O51" i="18" s="1"/>
  <c r="R50" i="18"/>
  <c r="R51" i="18" s="1"/>
  <c r="M50" i="18"/>
  <c r="M51" i="18"/>
  <c r="H40" i="18" l="1"/>
  <c r="H74" i="18" s="1"/>
  <c r="O54" i="18"/>
  <c r="O55" i="18" s="1"/>
  <c r="H54" i="18"/>
  <c r="H55" i="18" s="1"/>
  <c r="L50" i="18"/>
  <c r="L51" i="18" s="1"/>
  <c r="J50" i="18"/>
  <c r="U50" i="18"/>
  <c r="U51" i="18" s="1"/>
  <c r="K64" i="18"/>
  <c r="K47" i="18" s="1"/>
  <c r="K41" i="18" s="1"/>
  <c r="K73" i="18" s="1"/>
  <c r="H46" i="18"/>
  <c r="R54" i="18"/>
  <c r="R55" i="18" s="1"/>
  <c r="Q50" i="18"/>
  <c r="Q51" i="18" s="1"/>
  <c r="P50" i="18"/>
  <c r="P51" i="18" s="1"/>
  <c r="V50" i="18"/>
  <c r="V51" i="18" s="1"/>
  <c r="H47" i="18"/>
  <c r="H50" i="18" s="1"/>
  <c r="H51" i="18" s="1"/>
  <c r="N50" i="18"/>
  <c r="N51" i="18" s="1"/>
  <c r="W50" i="18"/>
  <c r="W51" i="18" s="1"/>
  <c r="J51" i="18"/>
  <c r="S50" i="18"/>
  <c r="S51" i="18" s="1"/>
  <c r="I46" i="18"/>
  <c r="K54" i="18"/>
  <c r="K55" i="18" s="1"/>
  <c r="I54" i="18"/>
  <c r="I55" i="18" s="1"/>
  <c r="I64" i="18"/>
  <c r="I47" i="18" s="1"/>
  <c r="AO34" i="16"/>
  <c r="AO37" i="16"/>
  <c r="AP37" i="16" s="1"/>
  <c r="AO43" i="16"/>
  <c r="AP43" i="16" s="1"/>
  <c r="AO32" i="16"/>
  <c r="AP32" i="16" s="1"/>
  <c r="AO39" i="16"/>
  <c r="AP39" i="16" s="1"/>
  <c r="AO40" i="16"/>
  <c r="AP40" i="16" s="1"/>
  <c r="AO44" i="16"/>
  <c r="AO33" i="16"/>
  <c r="AP33" i="16" s="1"/>
  <c r="AP34" i="16"/>
  <c r="AO35" i="16"/>
  <c r="AP35" i="16" s="1"/>
  <c r="AO36" i="16"/>
  <c r="AP36" i="16" s="1"/>
  <c r="AO38" i="16"/>
  <c r="AP38" i="16" s="1"/>
  <c r="AO41" i="16"/>
  <c r="AP41" i="16" s="1"/>
  <c r="AO42" i="16"/>
  <c r="AP42" i="16" s="1"/>
  <c r="AO45" i="16"/>
  <c r="AP45" i="16" s="1"/>
  <c r="AP44" i="16"/>
  <c r="AO15" i="16"/>
  <c r="AP15" i="16" s="1"/>
  <c r="K50" i="18" l="1"/>
  <c r="K51" i="18" s="1"/>
  <c r="H41" i="18"/>
  <c r="H73" i="18" s="1"/>
  <c r="AQ37" i="16"/>
  <c r="AI37" i="16" s="1"/>
  <c r="AJ37" i="16" s="1"/>
  <c r="AQ33" i="16"/>
  <c r="AI33" i="16" s="1"/>
  <c r="AJ33" i="16" s="1"/>
  <c r="AQ44" i="16"/>
  <c r="AI44" i="16" s="1"/>
  <c r="AJ44" i="16" s="1"/>
  <c r="AQ38" i="16"/>
  <c r="AI38" i="16" s="1"/>
  <c r="AJ38" i="16" s="1"/>
  <c r="AQ34" i="16"/>
  <c r="AI34" i="16" s="1"/>
  <c r="AJ34" i="16" s="1"/>
  <c r="AQ32" i="16"/>
  <c r="AI32" i="16" s="1"/>
  <c r="AJ32" i="16" s="1"/>
  <c r="AQ45" i="16"/>
  <c r="AI45" i="16" s="1"/>
  <c r="AJ45" i="16" s="1"/>
  <c r="AQ40" i="16"/>
  <c r="AI40" i="16" s="1"/>
  <c r="AJ40" i="16" s="1"/>
  <c r="AQ41" i="16"/>
  <c r="AI41" i="16" s="1"/>
  <c r="AJ41" i="16" s="1"/>
  <c r="AQ36" i="16"/>
  <c r="AI36" i="16" s="1"/>
  <c r="AJ36" i="16" s="1"/>
  <c r="AQ42" i="16"/>
  <c r="AI42" i="16" s="1"/>
  <c r="AJ42" i="16" s="1"/>
  <c r="AQ35" i="16"/>
  <c r="AI35" i="16" s="1"/>
  <c r="AJ35" i="16" s="1"/>
  <c r="AQ39" i="16"/>
  <c r="AI39" i="16" s="1"/>
  <c r="AJ39" i="16" s="1"/>
  <c r="AQ43" i="16"/>
  <c r="AI43" i="16" s="1"/>
  <c r="AJ43" i="16" s="1"/>
  <c r="I73" i="18"/>
  <c r="I50" i="18"/>
  <c r="I51" i="18" s="1"/>
  <c r="AQ15" i="16"/>
  <c r="AI15" i="16" s="1"/>
  <c r="AJ15" i="1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sca</author>
  </authors>
  <commentList>
    <comment ref="O14" authorId="0" shapeId="0" xr:uid="{00000000-0006-0000-0200-000001000000}">
      <text>
        <r>
          <rPr>
            <sz val="10"/>
            <color indexed="81"/>
            <rFont val="Tahoma"/>
            <family val="2"/>
          </rPr>
          <t>Eventuellement, plusieurs n° 
si plusieurs rapports.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scaII</author>
  </authors>
  <commentList>
    <comment ref="E34" authorId="0" shapeId="0" xr:uid="{00000000-0006-0000-0400-000001000000}">
      <text>
        <r>
          <rPr>
            <sz val="8"/>
            <color indexed="81"/>
            <rFont val="Tahoma"/>
            <family val="2"/>
          </rPr>
          <t>Sélectionnez la position: 
22 = air fourni (SUP); 
21 = air neuf (ODA)</t>
        </r>
      </text>
    </comment>
    <comment ref="E35" authorId="0" shapeId="0" xr:uid="{00000000-0006-0000-0400-000002000000}">
      <text>
        <r>
          <rPr>
            <sz val="8"/>
            <color indexed="81"/>
            <rFont val="Tahoma"/>
            <family val="2"/>
          </rPr>
          <t>12 = air rejeté (EHA); 
11 = air extrait (ETA)</t>
        </r>
      </text>
    </comment>
  </commentList>
</comments>
</file>

<file path=xl/sharedStrings.xml><?xml version="1.0" encoding="utf-8"?>
<sst xmlns="http://schemas.openxmlformats.org/spreadsheetml/2006/main" count="322" uniqueCount="202">
  <si>
    <t>Demandeur</t>
  </si>
  <si>
    <t>Numéro</t>
  </si>
  <si>
    <t>Date de la demande</t>
  </si>
  <si>
    <t>Français</t>
  </si>
  <si>
    <t xml:space="preserve">Dossier de demande formelle  </t>
  </si>
  <si>
    <t xml:space="preserve"> dans la base de données de produits PEB</t>
  </si>
  <si>
    <t>www.epbd.be</t>
  </si>
  <si>
    <t>DONNEES DE PRODUITS</t>
  </si>
  <si>
    <t>pour la reconnaissance des données de produits</t>
  </si>
  <si>
    <t>BASE DE DONNEES DE PRODUITS PEB</t>
  </si>
  <si>
    <t>Nederlands</t>
  </si>
  <si>
    <t>Concerne</t>
  </si>
  <si>
    <t>ID produit</t>
  </si>
  <si>
    <t>Nombre total</t>
  </si>
  <si>
    <t>DOCUMENTS TRANSMIS PAR LE DEMANDEUR A L'OPERATEUR</t>
  </si>
  <si>
    <t>Description du document</t>
  </si>
  <si>
    <t>Format</t>
  </si>
  <si>
    <t>Code de chiffres</t>
  </si>
  <si>
    <t>Nom du produit</t>
  </si>
  <si>
    <t>IDENTIFICATION DU PRODUIT</t>
  </si>
  <si>
    <t>financier et pour le compte des Régions Flamande, Wallonne et de Bruxelles-Capitale</t>
  </si>
  <si>
    <t>VENTILATEURS et GROUPES DE VENTILATION</t>
  </si>
  <si>
    <t>W</t>
  </si>
  <si>
    <t>Ventilateur 1</t>
  </si>
  <si>
    <t>Ventilateur 2</t>
  </si>
  <si>
    <t>m³/h</t>
  </si>
  <si>
    <t>Marque</t>
  </si>
  <si>
    <t>voir liste</t>
  </si>
  <si>
    <t>Régulation 
automatique</t>
  </si>
  <si>
    <t>By-Pass 
été</t>
  </si>
  <si>
    <t>§ 5.1.1</t>
  </si>
  <si>
    <t>§ 5.1.3</t>
  </si>
  <si>
    <t>§ 5.1.4</t>
  </si>
  <si>
    <t>§ 5.2.2</t>
  </si>
  <si>
    <t>§ 5.2.3</t>
  </si>
  <si>
    <t>%</t>
  </si>
  <si>
    <r>
      <t>h</t>
    </r>
    <r>
      <rPr>
        <vertAlign val="subscript"/>
        <sz val="14"/>
        <rFont val="Arial"/>
        <family val="2"/>
      </rPr>
      <t>t,epb</t>
    </r>
  </si>
  <si>
    <t>Instructions</t>
  </si>
  <si>
    <t>Listes</t>
  </si>
  <si>
    <t>Constantes</t>
  </si>
  <si>
    <t>Unités</t>
  </si>
  <si>
    <t>Données des essais</t>
  </si>
  <si>
    <t>essai 1</t>
  </si>
  <si>
    <t>essai 2</t>
  </si>
  <si>
    <t>essai 3</t>
  </si>
  <si>
    <t>essai 4</t>
  </si>
  <si>
    <t>essai 5</t>
  </si>
  <si>
    <t>essai 6</t>
  </si>
  <si>
    <t>essai 7</t>
  </si>
  <si>
    <t>essai 8</t>
  </si>
  <si>
    <t>essai 9</t>
  </si>
  <si>
    <t>essai 10</t>
  </si>
  <si>
    <t>Commentaires</t>
  </si>
  <si>
    <t>Données administratives</t>
  </si>
  <si>
    <t>Marque de l'appareil testé</t>
  </si>
  <si>
    <t>-</t>
  </si>
  <si>
    <t>Nom du laboratoire d'essai</t>
  </si>
  <si>
    <t>Date de l'essai</t>
  </si>
  <si>
    <t>EN 308</t>
  </si>
  <si>
    <t>Méthode d'essai</t>
  </si>
  <si>
    <t>Sélectionnez la méthode utilisée pour l'essai</t>
  </si>
  <si>
    <t>EN 13141-8</t>
  </si>
  <si>
    <t>Données mesurées</t>
  </si>
  <si>
    <t>DIBt</t>
  </si>
  <si>
    <t>Débit du côté air extrait (ETA)</t>
  </si>
  <si>
    <t>Débit du côté air fourni (SUP)</t>
  </si>
  <si>
    <t>Températures</t>
  </si>
  <si>
    <t>°C</t>
  </si>
  <si>
    <t>Température de l'air rejeté (EHA)</t>
  </si>
  <si>
    <t>Température de l'air neuf (ODA)</t>
  </si>
  <si>
    <t>Température de l'air fourni (SUP)</t>
  </si>
  <si>
    <t xml:space="preserve">Puissance électrique </t>
  </si>
  <si>
    <t>Puissance électrique aborbée pendant l'essai</t>
  </si>
  <si>
    <t>Position des ventilateurs</t>
  </si>
  <si>
    <t>Position du ventilateur d'alimentation</t>
  </si>
  <si>
    <t>Sélectionnez la position: 22 = air fourni (SUP); 21 = air neuf (ODA)</t>
  </si>
  <si>
    <t>Position du ventilateur d'extraction</t>
  </si>
  <si>
    <t>Sélectionnez la position: 12 = air rejeté (EHA); 11 = air extrait (ETA)</t>
  </si>
  <si>
    <t>Débit volumique de l'essai</t>
  </si>
  <si>
    <t>Rendement au débit de l'essai</t>
  </si>
  <si>
    <t>Résultats détaillés (pour info)</t>
  </si>
  <si>
    <t>Rendements corrigés</t>
  </si>
  <si>
    <t>Rendements corrigés pour la chaleur des ventilateurs selon EN308</t>
  </si>
  <si>
    <t>Rendement corrigé côté air fourni (SUP)</t>
  </si>
  <si>
    <t>Rendement corrigé côté air rejeté (EHA)</t>
  </si>
  <si>
    <t>Bilan thermique (EN 308)</t>
  </si>
  <si>
    <t>L'exigence de EN 308 est de maximum 5% de déviation</t>
  </si>
  <si>
    <t>Déviation au bilan thermique</t>
  </si>
  <si>
    <t>Satisfaction stricte à NBN EN 308?</t>
  </si>
  <si>
    <t>Equilibre des débits (EN 13141-7)</t>
  </si>
  <si>
    <t>L'exigence de EN 13141-7 est de maximum 3% de déviation</t>
  </si>
  <si>
    <t>Déséquilibre des débits</t>
  </si>
  <si>
    <t>Satisfaction stricte à NBN EN 13141-7?</t>
  </si>
  <si>
    <t>Rendements non corrigés</t>
  </si>
  <si>
    <t>Rendements non corrigés pour la chaleur des ventilateurs (non conformes à EN 308)</t>
  </si>
  <si>
    <t>Rendement non corrigé côté air fourni (SUP)</t>
  </si>
  <si>
    <t>Rendement non corrigé côté air rejeté (EHA)</t>
  </si>
  <si>
    <t>Chaleur des ventilateurs</t>
  </si>
  <si>
    <t>W/(K.m³/h)</t>
  </si>
  <si>
    <t>Débits volumiques</t>
  </si>
  <si>
    <t>(m³/h)/(m³/h)</t>
  </si>
  <si>
    <t>m³/s</t>
  </si>
  <si>
    <t>(m³/h)/(m³/s)</t>
  </si>
  <si>
    <t>l/s</t>
  </si>
  <si>
    <t>(m³/h)/(l/s)</t>
  </si>
  <si>
    <t>kg/s</t>
  </si>
  <si>
    <t>(m³/h)/(kg/s)</t>
  </si>
  <si>
    <t>kg/h</t>
  </si>
  <si>
    <t>(m³/h)/(kg/h)</t>
  </si>
  <si>
    <r>
      <t>q</t>
    </r>
    <r>
      <rPr>
        <vertAlign val="subscript"/>
        <sz val="10"/>
        <rFont val="Arial"/>
        <family val="2"/>
      </rPr>
      <t>11</t>
    </r>
  </si>
  <si>
    <r>
      <t>q</t>
    </r>
    <r>
      <rPr>
        <vertAlign val="subscript"/>
        <sz val="10"/>
        <rFont val="Arial"/>
        <family val="2"/>
      </rPr>
      <t>22</t>
    </r>
  </si>
  <si>
    <r>
      <t>t</t>
    </r>
    <r>
      <rPr>
        <vertAlign val="subscript"/>
        <sz val="10"/>
        <rFont val="Arial"/>
        <family val="2"/>
      </rPr>
      <t>11</t>
    </r>
  </si>
  <si>
    <r>
      <t>t</t>
    </r>
    <r>
      <rPr>
        <vertAlign val="subscript"/>
        <sz val="10"/>
        <rFont val="Arial"/>
        <family val="2"/>
      </rPr>
      <t>12</t>
    </r>
  </si>
  <si>
    <r>
      <t>t</t>
    </r>
    <r>
      <rPr>
        <vertAlign val="subscript"/>
        <sz val="10"/>
        <rFont val="Arial"/>
        <family val="2"/>
      </rPr>
      <t>21</t>
    </r>
  </si>
  <si>
    <r>
      <t>t</t>
    </r>
    <r>
      <rPr>
        <vertAlign val="subscript"/>
        <sz val="10"/>
        <rFont val="Arial"/>
        <family val="2"/>
      </rPr>
      <t>22</t>
    </r>
  </si>
  <si>
    <r>
      <t>h</t>
    </r>
    <r>
      <rPr>
        <vertAlign val="subscript"/>
        <sz val="10"/>
        <rFont val="Arial"/>
        <family val="2"/>
      </rPr>
      <t>t,sup</t>
    </r>
  </si>
  <si>
    <r>
      <t>h</t>
    </r>
    <r>
      <rPr>
        <vertAlign val="subscript"/>
        <sz val="10"/>
        <rFont val="Arial"/>
        <family val="2"/>
      </rPr>
      <t>t,eha</t>
    </r>
  </si>
  <si>
    <r>
      <t>D</t>
    </r>
    <r>
      <rPr>
        <sz val="10"/>
        <rFont val="Arial"/>
        <family val="2"/>
      </rPr>
      <t>t</t>
    </r>
    <r>
      <rPr>
        <vertAlign val="subscript"/>
        <sz val="10"/>
        <rFont val="Arial"/>
        <family val="2"/>
      </rPr>
      <t>11</t>
    </r>
    <r>
      <rPr>
        <sz val="10"/>
        <rFont val="Arial"/>
        <family val="2"/>
      </rPr>
      <t xml:space="preserve"> (EXT)</t>
    </r>
  </si>
  <si>
    <r>
      <t>D</t>
    </r>
    <r>
      <rPr>
        <sz val="10"/>
        <rFont val="Arial"/>
        <family val="2"/>
      </rPr>
      <t>t</t>
    </r>
    <r>
      <rPr>
        <vertAlign val="subscript"/>
        <sz val="10"/>
        <rFont val="Arial"/>
        <family val="2"/>
      </rPr>
      <t>11</t>
    </r>
  </si>
  <si>
    <r>
      <t>D</t>
    </r>
    <r>
      <rPr>
        <sz val="10"/>
        <rFont val="Arial"/>
        <family val="2"/>
      </rPr>
      <t>t</t>
    </r>
    <r>
      <rPr>
        <vertAlign val="subscript"/>
        <sz val="10"/>
        <rFont val="Arial"/>
        <family val="2"/>
      </rPr>
      <t>12</t>
    </r>
    <r>
      <rPr>
        <sz val="10"/>
        <rFont val="Arial"/>
        <family val="2"/>
      </rPr>
      <t xml:space="preserve"> (EHA)</t>
    </r>
  </si>
  <si>
    <r>
      <t>D</t>
    </r>
    <r>
      <rPr>
        <sz val="10"/>
        <rFont val="Arial"/>
        <family val="2"/>
      </rPr>
      <t>t</t>
    </r>
    <r>
      <rPr>
        <vertAlign val="subscript"/>
        <sz val="10"/>
        <rFont val="Arial"/>
        <family val="2"/>
      </rPr>
      <t>12</t>
    </r>
  </si>
  <si>
    <r>
      <t>D</t>
    </r>
    <r>
      <rPr>
        <sz val="10"/>
        <rFont val="Arial"/>
        <family val="2"/>
      </rPr>
      <t>t</t>
    </r>
    <r>
      <rPr>
        <vertAlign val="subscript"/>
        <sz val="10"/>
        <rFont val="Arial"/>
        <family val="2"/>
      </rPr>
      <t>21</t>
    </r>
    <r>
      <rPr>
        <sz val="10"/>
        <rFont val="Arial"/>
        <family val="2"/>
      </rPr>
      <t xml:space="preserve"> (ODA)</t>
    </r>
  </si>
  <si>
    <r>
      <t>D</t>
    </r>
    <r>
      <rPr>
        <sz val="10"/>
        <rFont val="Arial"/>
        <family val="2"/>
      </rPr>
      <t>t</t>
    </r>
    <r>
      <rPr>
        <vertAlign val="subscript"/>
        <sz val="10"/>
        <rFont val="Arial"/>
        <family val="2"/>
      </rPr>
      <t>21</t>
    </r>
  </si>
  <si>
    <r>
      <t>D</t>
    </r>
    <r>
      <rPr>
        <sz val="10"/>
        <rFont val="Arial"/>
        <family val="2"/>
      </rPr>
      <t>t</t>
    </r>
    <r>
      <rPr>
        <vertAlign val="subscript"/>
        <sz val="10"/>
        <rFont val="Arial"/>
        <family val="2"/>
      </rPr>
      <t xml:space="preserve">22 </t>
    </r>
    <r>
      <rPr>
        <sz val="10"/>
        <rFont val="Arial"/>
        <family val="2"/>
      </rPr>
      <t>(SUP)</t>
    </r>
  </si>
  <si>
    <r>
      <t>D</t>
    </r>
    <r>
      <rPr>
        <sz val="10"/>
        <rFont val="Arial"/>
        <family val="2"/>
      </rPr>
      <t>t</t>
    </r>
    <r>
      <rPr>
        <vertAlign val="subscript"/>
        <sz val="10"/>
        <rFont val="Arial"/>
        <family val="2"/>
      </rPr>
      <t>22</t>
    </r>
  </si>
  <si>
    <r>
      <t>q</t>
    </r>
    <r>
      <rPr>
        <vertAlign val="subscript"/>
        <sz val="10"/>
        <rFont val="Arial"/>
        <family val="2"/>
      </rPr>
      <t>v11</t>
    </r>
  </si>
  <si>
    <r>
      <t>q</t>
    </r>
    <r>
      <rPr>
        <vertAlign val="subscript"/>
        <sz val="10"/>
        <rFont val="Arial"/>
        <family val="2"/>
      </rPr>
      <t>v22</t>
    </r>
  </si>
  <si>
    <t>Nom de l'appareil testé</t>
  </si>
  <si>
    <t>ID produit de l'appareil testé</t>
  </si>
  <si>
    <t>Rendement 
au débit 1</t>
  </si>
  <si>
    <t>obligatoire</t>
  </si>
  <si>
    <t>optionnel</t>
  </si>
  <si>
    <t>§ 5.2.1</t>
  </si>
  <si>
    <t>Rendement 
au débit 2</t>
  </si>
  <si>
    <t>Rendement 
au débit 3</t>
  </si>
  <si>
    <t>Labo</t>
  </si>
  <si>
    <t>EN 13141-7:2004</t>
  </si>
  <si>
    <t>prEN 13141-7:2009</t>
  </si>
  <si>
    <t>NEN 5138:2004</t>
  </si>
  <si>
    <t>Rendement EPBD</t>
  </si>
  <si>
    <r>
      <t>P</t>
    </r>
    <r>
      <rPr>
        <vertAlign val="subscript"/>
        <sz val="10"/>
        <rFont val="Arial"/>
        <family val="2"/>
      </rPr>
      <t>elec, ahu, test</t>
    </r>
  </si>
  <si>
    <r>
      <t>q</t>
    </r>
    <r>
      <rPr>
        <vertAlign val="subscript"/>
        <sz val="10"/>
        <rFont val="Arial"/>
        <family val="2"/>
      </rPr>
      <t>v,test</t>
    </r>
  </si>
  <si>
    <r>
      <t>h</t>
    </r>
    <r>
      <rPr>
        <vertAlign val="subscript"/>
        <sz val="10"/>
        <rFont val="Arial"/>
        <family val="2"/>
      </rPr>
      <t>t,epb</t>
    </r>
  </si>
  <si>
    <t>Sélectionnez l'unité appropriée pour vos données</t>
  </si>
  <si>
    <t>Récupération de chaleur</t>
  </si>
  <si>
    <t>Résumé des données</t>
  </si>
  <si>
    <t>Plusieurs essais peuvent être introduits dans cette feuille de calcul: pour plusieurs appareils différents et/ou pour différents débits sur un même appareil</t>
  </si>
  <si>
    <t>Légende:</t>
  </si>
  <si>
    <t>valeur calculée automatiquement (ne rien introduire)</t>
  </si>
  <si>
    <t>§ 4.1</t>
  </si>
  <si>
    <t>CARACTERISTIQUES DU PRODUIT</t>
  </si>
  <si>
    <t>Classification 
produit</t>
  </si>
  <si>
    <t>Description classification produit</t>
  </si>
  <si>
    <t>www demandeur</t>
  </si>
  <si>
    <t>§ 4.3</t>
  </si>
  <si>
    <t>n° doc</t>
  </si>
  <si>
    <t>Référence rapports d'essai</t>
  </si>
  <si>
    <t>Référence Fiche explicative</t>
  </si>
  <si>
    <t>Unité</t>
  </si>
  <si>
    <t>Symbole</t>
  </si>
  <si>
    <t>Température de l'air extrait (ETA)</t>
  </si>
  <si>
    <t>Ventilateurs et groupes de ventilation</t>
  </si>
  <si>
    <r>
      <t>P</t>
    </r>
    <r>
      <rPr>
        <vertAlign val="subscript"/>
        <sz val="14"/>
        <rFont val="Arial"/>
        <family val="2"/>
      </rPr>
      <t>elec,mot</t>
    </r>
  </si>
  <si>
    <r>
      <t>P</t>
    </r>
    <r>
      <rPr>
        <vertAlign val="subscript"/>
        <sz val="14"/>
        <rFont val="Arial"/>
        <family val="2"/>
      </rPr>
      <t>elec,fan</t>
    </r>
  </si>
  <si>
    <t>Ce fichier a été élaboré par le CSTC, avec le soutien</t>
  </si>
  <si>
    <t>VENT</t>
  </si>
  <si>
    <t>VENT 2D</t>
  </si>
  <si>
    <t>VENT2D 300</t>
  </si>
  <si>
    <t>exemple</t>
  </si>
  <si>
    <t>Débit max</t>
  </si>
  <si>
    <t>N° essai</t>
  </si>
  <si>
    <t>Date essai</t>
  </si>
  <si>
    <t>Débits: unités</t>
  </si>
  <si>
    <t>essai 11</t>
  </si>
  <si>
    <t>essai 12</t>
  </si>
  <si>
    <t>essai 13</t>
  </si>
  <si>
    <t>essai 14</t>
  </si>
  <si>
    <t>essai 15</t>
  </si>
  <si>
    <t>voir ligne 23</t>
  </si>
  <si>
    <t>Rendement 
au débit 4</t>
  </si>
  <si>
    <t>RC</t>
  </si>
  <si>
    <t>= Récupération de chaleur</t>
  </si>
  <si>
    <t>Personne responsable</t>
  </si>
  <si>
    <t>DEMANDE</t>
  </si>
  <si>
    <t>voir feuille n°4</t>
  </si>
  <si>
    <t>Débit maximum déclaré</t>
  </si>
  <si>
    <t>à un débit = ou &lt; à</t>
  </si>
  <si>
    <t>Remplissez d'abord la feuille n°5
Sélectionnez ensuite ici l'essai</t>
  </si>
  <si>
    <t>Puissance max ventilateur</t>
  </si>
  <si>
    <t>Puissance max moteur</t>
  </si>
  <si>
    <t>Type moteur</t>
  </si>
  <si>
    <t>Rendement 
à un débit plus élevé que le débit de l'essai</t>
  </si>
  <si>
    <t>champs repris dans la base de données PEB</t>
  </si>
  <si>
    <t>valeur calculée automatiquement</t>
  </si>
  <si>
    <t>pas d'application pour le code de classification produit correspondant</t>
  </si>
  <si>
    <t>Récupération de chaleur : Données de l'essai et calcul du rendement</t>
  </si>
  <si>
    <t>Nom de l'entreprise</t>
  </si>
  <si>
    <t>2017-07</t>
  </si>
  <si>
    <t>Demande formelle</t>
  </si>
  <si>
    <t>Veuillez reprendre ci-dessous les données suivantes de votre demande formelle:</t>
  </si>
  <si>
    <t>www fiche produit</t>
  </si>
  <si>
    <t>doc_4.4_S.b_FR_Ventilateurs et Groupes de ventilation_v2.1_20171019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</si>
</sst>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%"/>
  </numFmts>
  <fonts count="35" x14ac:knownFonts="1">
    <font>
      <sz val="12"/>
      <name val="Arial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8"/>
      <name val="Arial"/>
      <family val="2"/>
    </font>
    <font>
      <b/>
      <i/>
      <sz val="10"/>
      <name val="Times New Roman"/>
      <family val="1"/>
    </font>
    <font>
      <b/>
      <i/>
      <sz val="14"/>
      <color indexed="62"/>
      <name val="Times New Roman"/>
      <family val="1"/>
    </font>
    <font>
      <b/>
      <i/>
      <sz val="12"/>
      <color indexed="62"/>
      <name val="Times New Roman"/>
      <family val="1"/>
    </font>
    <font>
      <sz val="10"/>
      <name val="Times New Roman"/>
      <family val="1"/>
    </font>
    <font>
      <b/>
      <i/>
      <sz val="12"/>
      <name val="Times New Roman"/>
      <family val="1"/>
    </font>
    <font>
      <b/>
      <i/>
      <sz val="14"/>
      <name val="Times New Roman"/>
      <family val="1"/>
    </font>
    <font>
      <i/>
      <sz val="10"/>
      <name val="Times New Roman"/>
      <family val="1"/>
    </font>
    <font>
      <sz val="12"/>
      <name val="Arial"/>
      <family val="2"/>
    </font>
    <font>
      <b/>
      <sz val="12"/>
      <color indexed="12"/>
      <name val="Arial"/>
      <family val="2"/>
    </font>
    <font>
      <sz val="10"/>
      <name val="Arial"/>
      <family val="2"/>
    </font>
    <font>
      <b/>
      <sz val="12"/>
      <color indexed="10"/>
      <name val="Arial"/>
      <family val="2"/>
    </font>
    <font>
      <b/>
      <sz val="10"/>
      <name val="Arial"/>
      <family val="2"/>
    </font>
    <font>
      <vertAlign val="subscript"/>
      <sz val="10"/>
      <name val="Arial"/>
      <family val="2"/>
    </font>
    <font>
      <sz val="10"/>
      <name val="Symbol"/>
      <family val="1"/>
      <charset val="2"/>
    </font>
    <font>
      <sz val="14"/>
      <name val="Symbol"/>
      <family val="1"/>
      <charset val="2"/>
    </font>
    <font>
      <vertAlign val="subscript"/>
      <sz val="14"/>
      <name val="Arial"/>
      <family val="2"/>
    </font>
    <font>
      <sz val="14"/>
      <name val="Arial"/>
      <family val="2"/>
    </font>
    <font>
      <sz val="10"/>
      <color indexed="81"/>
      <name val="Tahoma"/>
      <family val="2"/>
    </font>
    <font>
      <sz val="8"/>
      <color indexed="81"/>
      <name val="Tahoma"/>
      <family val="2"/>
    </font>
    <font>
      <b/>
      <sz val="12"/>
      <color theme="0"/>
      <name val="Arial"/>
      <family val="2"/>
    </font>
    <font>
      <i/>
      <sz val="12"/>
      <name val="Arial"/>
      <family val="2"/>
    </font>
    <font>
      <sz val="12"/>
      <color theme="0"/>
      <name val="Arial"/>
      <family val="2"/>
    </font>
    <font>
      <b/>
      <sz val="11"/>
      <color theme="0"/>
      <name val="Arial"/>
      <family val="2"/>
    </font>
    <font>
      <sz val="12"/>
      <color theme="0" tint="-0.499984740745262"/>
      <name val="Arial"/>
      <family val="2"/>
    </font>
    <font>
      <sz val="10"/>
      <color theme="1" tint="0.499984740745262"/>
      <name val="Arial"/>
      <family val="2"/>
    </font>
    <font>
      <b/>
      <sz val="10"/>
      <color theme="1" tint="0.499984740745262"/>
      <name val="Arial"/>
      <family val="2"/>
    </font>
    <font>
      <i/>
      <sz val="10"/>
      <color theme="0" tint="-0.249977111117893"/>
      <name val="Times New Roman"/>
      <family val="1"/>
    </font>
    <font>
      <sz val="12"/>
      <color rgb="FF800000"/>
      <name val="Arial"/>
      <family val="2"/>
    </font>
    <font>
      <sz val="12"/>
      <color theme="1" tint="0.49998474074526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lightUp"/>
    </fill>
    <fill>
      <patternFill patternType="solid">
        <fgColor rgb="FF0099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DA8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gray125">
        <bgColor auto="1"/>
      </patternFill>
    </fill>
  </fills>
  <borders count="80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/>
      <right/>
      <top style="thick">
        <color indexed="10"/>
      </top>
      <bottom style="thick">
        <color indexed="10"/>
      </bottom>
      <diagonal/>
    </border>
    <border>
      <left style="thin">
        <color indexed="64"/>
      </left>
      <right/>
      <top style="thick">
        <color indexed="10"/>
      </top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10"/>
      </left>
      <right/>
      <top/>
      <bottom/>
      <diagonal/>
    </border>
    <border>
      <left/>
      <right style="thick">
        <color indexed="10"/>
      </right>
      <top/>
      <bottom/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/>
      <top/>
      <bottom style="thick">
        <color indexed="10"/>
      </bottom>
      <diagonal/>
    </border>
    <border>
      <left style="thin">
        <color indexed="64"/>
      </left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10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5" fillId="0" borderId="0"/>
    <xf numFmtId="9" fontId="1" fillId="0" borderId="0" applyFont="0" applyFill="0" applyBorder="0" applyAlignment="0" applyProtection="0"/>
  </cellStyleXfs>
  <cellXfs count="363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left"/>
    </xf>
    <xf numFmtId="0" fontId="0" fillId="0" borderId="0" xfId="0" applyBorder="1"/>
    <xf numFmtId="0" fontId="0" fillId="2" borderId="4" xfId="0" applyFill="1" applyBorder="1"/>
    <xf numFmtId="0" fontId="0" fillId="2" borderId="5" xfId="0" applyFill="1" applyBorder="1"/>
    <xf numFmtId="0" fontId="6" fillId="2" borderId="5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/>
    <xf numFmtId="0" fontId="0" fillId="2" borderId="7" xfId="0" applyFill="1" applyBorder="1"/>
    <xf numFmtId="0" fontId="0" fillId="2" borderId="0" xfId="0" applyFill="1" applyBorder="1"/>
    <xf numFmtId="0" fontId="7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8" xfId="0" applyFill="1" applyBorder="1"/>
    <xf numFmtId="0" fontId="0" fillId="2" borderId="0" xfId="0" applyFill="1"/>
    <xf numFmtId="0" fontId="8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6" fillId="2" borderId="10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/>
    <xf numFmtId="0" fontId="6" fillId="0" borderId="0" xfId="0" applyFont="1" applyAlignment="1">
      <alignment horizontal="center"/>
    </xf>
    <xf numFmtId="0" fontId="11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6" fillId="2" borderId="0" xfId="0" applyFont="1" applyFill="1" applyBorder="1" applyAlignment="1">
      <alignment horizontal="left"/>
    </xf>
    <xf numFmtId="0" fontId="4" fillId="2" borderId="0" xfId="1" applyFill="1" applyAlignment="1" applyProtection="1">
      <alignment horizontal="center"/>
    </xf>
    <xf numFmtId="0" fontId="3" fillId="0" borderId="0" xfId="0" applyFont="1" applyBorder="1"/>
    <xf numFmtId="0" fontId="16" fillId="0" borderId="0" xfId="0" applyFont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0" fillId="0" borderId="0" xfId="0" applyFill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15" fillId="0" borderId="0" xfId="2" applyBorder="1"/>
    <xf numFmtId="0" fontId="15" fillId="0" borderId="0" xfId="2" applyBorder="1" applyAlignment="1">
      <alignment horizontal="center"/>
    </xf>
    <xf numFmtId="0" fontId="17" fillId="2" borderId="18" xfId="2" applyFont="1" applyFill="1" applyBorder="1"/>
    <xf numFmtId="0" fontId="17" fillId="2" borderId="19" xfId="2" applyFont="1" applyFill="1" applyBorder="1" applyAlignment="1">
      <alignment horizontal="center"/>
    </xf>
    <xf numFmtId="0" fontId="17" fillId="2" borderId="20" xfId="2" applyFont="1" applyFill="1" applyBorder="1" applyAlignment="1">
      <alignment horizontal="center"/>
    </xf>
    <xf numFmtId="0" fontId="15" fillId="0" borderId="21" xfId="2" applyBorder="1"/>
    <xf numFmtId="0" fontId="15" fillId="0" borderId="22" xfId="2" applyBorder="1" applyAlignment="1">
      <alignment horizontal="center"/>
    </xf>
    <xf numFmtId="0" fontId="17" fillId="0" borderId="0" xfId="2" applyFont="1" applyBorder="1"/>
    <xf numFmtId="0" fontId="17" fillId="2" borderId="23" xfId="2" applyFont="1" applyFill="1" applyBorder="1" applyAlignment="1">
      <alignment horizontal="center"/>
    </xf>
    <xf numFmtId="0" fontId="17" fillId="0" borderId="21" xfId="2" applyFont="1" applyBorder="1"/>
    <xf numFmtId="0" fontId="15" fillId="0" borderId="7" xfId="2" applyFill="1" applyBorder="1" applyAlignment="1">
      <alignment horizontal="center"/>
    </xf>
    <xf numFmtId="0" fontId="15" fillId="0" borderId="0" xfId="2" applyFill="1" applyBorder="1" applyAlignment="1">
      <alignment horizontal="center"/>
    </xf>
    <xf numFmtId="0" fontId="15" fillId="0" borderId="22" xfId="2" applyFill="1" applyBorder="1" applyAlignment="1">
      <alignment horizontal="center"/>
    </xf>
    <xf numFmtId="0" fontId="2" fillId="0" borderId="21" xfId="2" applyFont="1" applyBorder="1"/>
    <xf numFmtId="0" fontId="2" fillId="0" borderId="0" xfId="2" applyFont="1" applyBorder="1"/>
    <xf numFmtId="0" fontId="17" fillId="2" borderId="24" xfId="2" applyFont="1" applyFill="1" applyBorder="1"/>
    <xf numFmtId="0" fontId="17" fillId="2" borderId="25" xfId="2" applyFont="1" applyFill="1" applyBorder="1" applyAlignment="1">
      <alignment horizontal="center"/>
    </xf>
    <xf numFmtId="0" fontId="17" fillId="2" borderId="26" xfId="2" applyFont="1" applyFill="1" applyBorder="1" applyAlignment="1">
      <alignment horizontal="center"/>
    </xf>
    <xf numFmtId="0" fontId="17" fillId="2" borderId="27" xfId="2" applyFont="1" applyFill="1" applyBorder="1" applyAlignment="1">
      <alignment horizontal="center"/>
    </xf>
    <xf numFmtId="0" fontId="2" fillId="0" borderId="28" xfId="2" applyFont="1" applyBorder="1"/>
    <xf numFmtId="0" fontId="15" fillId="0" borderId="29" xfId="2" applyFill="1" applyBorder="1" applyAlignment="1">
      <alignment horizontal="center"/>
    </xf>
    <xf numFmtId="0" fontId="19" fillId="0" borderId="0" xfId="2" applyFont="1" applyBorder="1" applyAlignment="1">
      <alignment horizontal="center"/>
    </xf>
    <xf numFmtId="0" fontId="2" fillId="0" borderId="30" xfId="2" applyFont="1" applyBorder="1"/>
    <xf numFmtId="0" fontId="15" fillId="0" borderId="31" xfId="2" applyBorder="1" applyAlignment="1">
      <alignment horizontal="center"/>
    </xf>
    <xf numFmtId="0" fontId="15" fillId="0" borderId="32" xfId="2" applyFill="1" applyBorder="1" applyAlignment="1">
      <alignment horizontal="center"/>
    </xf>
    <xf numFmtId="0" fontId="15" fillId="0" borderId="31" xfId="2" applyFill="1" applyBorder="1" applyAlignment="1">
      <alignment horizontal="center"/>
    </xf>
    <xf numFmtId="0" fontId="15" fillId="0" borderId="33" xfId="2" applyFill="1" applyBorder="1" applyAlignment="1">
      <alignment horizontal="center"/>
    </xf>
    <xf numFmtId="0" fontId="17" fillId="2" borderId="34" xfId="2" applyFont="1" applyFill="1" applyBorder="1"/>
    <xf numFmtId="0" fontId="17" fillId="2" borderId="35" xfId="2" applyFont="1" applyFill="1" applyBorder="1" applyAlignment="1">
      <alignment horizontal="center"/>
    </xf>
    <xf numFmtId="0" fontId="17" fillId="2" borderId="36" xfId="2" applyFont="1" applyFill="1" applyBorder="1" applyAlignment="1">
      <alignment horizontal="center"/>
    </xf>
    <xf numFmtId="0" fontId="17" fillId="2" borderId="37" xfId="2" applyFont="1" applyFill="1" applyBorder="1" applyAlignment="1">
      <alignment horizontal="center"/>
    </xf>
    <xf numFmtId="9" fontId="15" fillId="0" borderId="7" xfId="3" applyFont="1" applyFill="1" applyBorder="1" applyAlignment="1">
      <alignment horizontal="center"/>
    </xf>
    <xf numFmtId="165" fontId="15" fillId="0" borderId="7" xfId="3" applyNumberFormat="1" applyFont="1" applyFill="1" applyBorder="1" applyAlignment="1">
      <alignment horizontal="center"/>
    </xf>
    <xf numFmtId="9" fontId="15" fillId="0" borderId="0" xfId="3" applyFont="1" applyBorder="1"/>
    <xf numFmtId="0" fontId="2" fillId="0" borderId="7" xfId="2" applyFont="1" applyFill="1" applyBorder="1" applyAlignment="1">
      <alignment horizontal="center"/>
    </xf>
    <xf numFmtId="0" fontId="2" fillId="0" borderId="0" xfId="2" applyFont="1" applyFill="1" applyBorder="1" applyAlignment="1">
      <alignment horizontal="center"/>
    </xf>
    <xf numFmtId="0" fontId="2" fillId="0" borderId="22" xfId="2" applyFont="1" applyFill="1" applyBorder="1" applyAlignment="1">
      <alignment horizontal="center"/>
    </xf>
    <xf numFmtId="0" fontId="2" fillId="0" borderId="38" xfId="2" applyFont="1" applyBorder="1"/>
    <xf numFmtId="0" fontId="15" fillId="0" borderId="39" xfId="2" applyBorder="1" applyAlignment="1">
      <alignment horizontal="center"/>
    </xf>
    <xf numFmtId="0" fontId="15" fillId="0" borderId="40" xfId="2" applyFill="1" applyBorder="1" applyAlignment="1">
      <alignment horizontal="center"/>
    </xf>
    <xf numFmtId="0" fontId="15" fillId="0" borderId="39" xfId="2" applyFill="1" applyBorder="1" applyAlignment="1">
      <alignment horizontal="center"/>
    </xf>
    <xf numFmtId="0" fontId="15" fillId="0" borderId="41" xfId="2" applyFill="1" applyBorder="1" applyAlignment="1">
      <alignment horizontal="center"/>
    </xf>
    <xf numFmtId="0" fontId="19" fillId="0" borderId="21" xfId="2" applyFont="1" applyBorder="1"/>
    <xf numFmtId="2" fontId="2" fillId="0" borderId="7" xfId="2" applyNumberFormat="1" applyFont="1" applyBorder="1" applyAlignment="1">
      <alignment horizontal="center"/>
    </xf>
    <xf numFmtId="1" fontId="15" fillId="0" borderId="7" xfId="2" applyNumberFormat="1" applyFill="1" applyBorder="1" applyAlignment="1">
      <alignment horizontal="center"/>
    </xf>
    <xf numFmtId="1" fontId="15" fillId="0" borderId="0" xfId="2" applyNumberFormat="1" applyFill="1" applyBorder="1" applyAlignment="1">
      <alignment horizontal="center"/>
    </xf>
    <xf numFmtId="1" fontId="15" fillId="0" borderId="22" xfId="2" applyNumberFormat="1" applyFill="1" applyBorder="1" applyAlignment="1">
      <alignment horizontal="center"/>
    </xf>
    <xf numFmtId="0" fontId="2" fillId="0" borderId="34" xfId="2" applyFont="1" applyBorder="1"/>
    <xf numFmtId="0" fontId="15" fillId="0" borderId="35" xfId="2" applyBorder="1" applyAlignment="1">
      <alignment horizontal="center"/>
    </xf>
    <xf numFmtId="1" fontId="15" fillId="0" borderId="36" xfId="2" applyNumberFormat="1" applyFill="1" applyBorder="1" applyAlignment="1">
      <alignment horizontal="center"/>
    </xf>
    <xf numFmtId="164" fontId="15" fillId="0" borderId="0" xfId="2" applyNumberFormat="1" applyBorder="1"/>
    <xf numFmtId="0" fontId="2" fillId="0" borderId="0" xfId="2" applyFont="1" applyBorder="1" applyAlignment="1">
      <alignment horizontal="center"/>
    </xf>
    <xf numFmtId="0" fontId="15" fillId="0" borderId="0" xfId="2" applyFont="1" applyBorder="1" applyAlignment="1">
      <alignment horizontal="center"/>
    </xf>
    <xf numFmtId="0" fontId="15" fillId="0" borderId="0" xfId="2" applyFont="1" applyBorder="1"/>
    <xf numFmtId="14" fontId="15" fillId="0" borderId="0" xfId="2" applyNumberFormat="1" applyBorder="1"/>
    <xf numFmtId="1" fontId="2" fillId="0" borderId="0" xfId="2" applyNumberFormat="1" applyFont="1" applyBorder="1" applyAlignment="1">
      <alignment horizontal="center"/>
    </xf>
    <xf numFmtId="0" fontId="0" fillId="0" borderId="47" xfId="0" applyBorder="1"/>
    <xf numFmtId="0" fontId="2" fillId="0" borderId="35" xfId="2" applyFont="1" applyBorder="1" applyAlignment="1">
      <alignment horizontal="center"/>
    </xf>
    <xf numFmtId="0" fontId="17" fillId="0" borderId="38" xfId="2" applyFont="1" applyBorder="1"/>
    <xf numFmtId="0" fontId="15" fillId="0" borderId="21" xfId="2" applyFill="1" applyBorder="1"/>
    <xf numFmtId="0" fontId="15" fillId="0" borderId="21" xfId="2" applyFont="1" applyBorder="1"/>
    <xf numFmtId="0" fontId="15" fillId="0" borderId="21" xfId="2" applyFont="1" applyFill="1" applyBorder="1"/>
    <xf numFmtId="0" fontId="15" fillId="0" borderId="0" xfId="2" applyFont="1" applyBorder="1" applyAlignment="1">
      <alignment horizontal="left"/>
    </xf>
    <xf numFmtId="0" fontId="0" fillId="0" borderId="17" xfId="0" applyFill="1" applyBorder="1"/>
    <xf numFmtId="0" fontId="1" fillId="0" borderId="16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0" xfId="0" applyFill="1" applyAlignment="1">
      <alignment vertical="top"/>
    </xf>
    <xf numFmtId="0" fontId="0" fillId="0" borderId="0" xfId="0" applyAlignment="1">
      <alignment vertical="top"/>
    </xf>
    <xf numFmtId="0" fontId="0" fillId="0" borderId="49" xfId="0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9" fontId="15" fillId="0" borderId="7" xfId="2" applyNumberFormat="1" applyFill="1" applyBorder="1" applyAlignment="1">
      <alignment horizontal="center"/>
    </xf>
    <xf numFmtId="1" fontId="2" fillId="0" borderId="7" xfId="2" applyNumberFormat="1" applyFont="1" applyBorder="1" applyAlignment="1">
      <alignment horizontal="center"/>
    </xf>
    <xf numFmtId="0" fontId="0" fillId="0" borderId="0" xfId="0" applyAlignment="1">
      <alignment horizontal="center" vertical="top"/>
    </xf>
    <xf numFmtId="1" fontId="0" fillId="0" borderId="0" xfId="0" applyNumberFormat="1" applyAlignment="1">
      <alignment horizontal="center"/>
    </xf>
    <xf numFmtId="14" fontId="0" fillId="0" borderId="0" xfId="0" applyNumberFormat="1" applyFill="1" applyAlignment="1">
      <alignment horizontal="center"/>
    </xf>
    <xf numFmtId="0" fontId="15" fillId="0" borderId="50" xfId="2" applyFill="1" applyBorder="1" applyAlignment="1">
      <alignment horizontal="center"/>
    </xf>
    <xf numFmtId="14" fontId="2" fillId="0" borderId="0" xfId="2" applyNumberFormat="1" applyFont="1" applyBorder="1" applyAlignment="1">
      <alignment horizontal="center"/>
    </xf>
    <xf numFmtId="14" fontId="2" fillId="0" borderId="36" xfId="2" applyNumberFormat="1" applyFont="1" applyBorder="1" applyAlignment="1">
      <alignment horizontal="center"/>
    </xf>
    <xf numFmtId="14" fontId="0" fillId="0" borderId="0" xfId="0" applyNumberFormat="1"/>
    <xf numFmtId="0" fontId="13" fillId="0" borderId="0" xfId="0" applyFont="1" applyFill="1"/>
    <xf numFmtId="0" fontId="13" fillId="0" borderId="0" xfId="0" quotePrefix="1" applyFont="1" applyAlignment="1">
      <alignment horizontal="left"/>
    </xf>
    <xf numFmtId="49" fontId="26" fillId="5" borderId="0" xfId="0" applyNumberFormat="1" applyFont="1" applyFill="1" applyAlignment="1" applyProtection="1">
      <alignment horizontal="left"/>
      <protection locked="0"/>
    </xf>
    <xf numFmtId="0" fontId="0" fillId="5" borderId="0" xfId="0" applyFill="1" applyProtection="1">
      <protection locked="0"/>
    </xf>
    <xf numFmtId="0" fontId="26" fillId="5" borderId="0" xfId="0" applyFont="1" applyFill="1" applyProtection="1">
      <protection locked="0"/>
    </xf>
    <xf numFmtId="0" fontId="0" fillId="0" borderId="15" xfId="0" applyBorder="1" applyAlignment="1">
      <alignment horizontal="center"/>
    </xf>
    <xf numFmtId="0" fontId="0" fillId="0" borderId="55" xfId="0" applyFill="1" applyBorder="1"/>
    <xf numFmtId="0" fontId="0" fillId="0" borderId="56" xfId="0" applyFill="1" applyBorder="1"/>
    <xf numFmtId="0" fontId="0" fillId="0" borderId="43" xfId="0" applyFill="1" applyBorder="1"/>
    <xf numFmtId="0" fontId="0" fillId="0" borderId="57" xfId="0" applyFill="1" applyBorder="1"/>
    <xf numFmtId="0" fontId="0" fillId="0" borderId="58" xfId="0" applyFill="1" applyBorder="1"/>
    <xf numFmtId="0" fontId="27" fillId="4" borderId="6" xfId="0" applyFont="1" applyFill="1" applyBorder="1"/>
    <xf numFmtId="0" fontId="25" fillId="4" borderId="9" xfId="0" applyFont="1" applyFill="1" applyBorder="1" applyAlignment="1">
      <alignment horizontal="right"/>
    </xf>
    <xf numFmtId="0" fontId="25" fillId="4" borderId="10" xfId="0" applyFont="1" applyFill="1" applyBorder="1"/>
    <xf numFmtId="0" fontId="27" fillId="4" borderId="11" xfId="0" applyFont="1" applyFill="1" applyBorder="1"/>
    <xf numFmtId="0" fontId="27" fillId="4" borderId="4" xfId="0" applyFont="1" applyFill="1" applyBorder="1"/>
    <xf numFmtId="0" fontId="27" fillId="4" borderId="5" xfId="0" applyFont="1" applyFill="1" applyBorder="1"/>
    <xf numFmtId="0" fontId="25" fillId="4" borderId="7" xfId="0" applyFont="1" applyFill="1" applyBorder="1" applyAlignment="1">
      <alignment horizontal="right"/>
    </xf>
    <xf numFmtId="0" fontId="28" fillId="4" borderId="0" xfId="0" applyFont="1" applyFill="1" applyBorder="1"/>
    <xf numFmtId="0" fontId="27" fillId="4" borderId="8" xfId="0" applyFont="1" applyFill="1" applyBorder="1"/>
    <xf numFmtId="0" fontId="0" fillId="0" borderId="2" xfId="0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46" xfId="0" applyFill="1" applyBorder="1" applyAlignment="1" applyProtection="1">
      <alignment horizontal="center"/>
      <protection locked="0"/>
    </xf>
    <xf numFmtId="1" fontId="0" fillId="0" borderId="2" xfId="0" applyNumberFormat="1" applyFill="1" applyBorder="1" applyAlignment="1" applyProtection="1">
      <alignment horizontal="center"/>
      <protection locked="0"/>
    </xf>
    <xf numFmtId="1" fontId="0" fillId="0" borderId="12" xfId="0" applyNumberFormat="1" applyFill="1" applyBorder="1" applyAlignment="1" applyProtection="1">
      <alignment horizontal="center"/>
      <protection locked="0"/>
    </xf>
    <xf numFmtId="0" fontId="0" fillId="6" borderId="17" xfId="0" applyFill="1" applyBorder="1"/>
    <xf numFmtId="0" fontId="1" fillId="0" borderId="17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/>
    <xf numFmtId="0" fontId="0" fillId="0" borderId="3" xfId="0" applyFill="1" applyBorder="1" applyAlignment="1"/>
    <xf numFmtId="0" fontId="29" fillId="0" borderId="0" xfId="0" applyFont="1" applyFill="1"/>
    <xf numFmtId="49" fontId="29" fillId="0" borderId="45" xfId="0" applyNumberFormat="1" applyFont="1" applyBorder="1" applyAlignment="1">
      <alignment horizontal="center" wrapText="1"/>
    </xf>
    <xf numFmtId="0" fontId="29" fillId="0" borderId="12" xfId="0" applyFont="1" applyFill="1" applyBorder="1" applyAlignment="1">
      <alignment horizontal="center"/>
    </xf>
    <xf numFmtId="0" fontId="29" fillId="0" borderId="12" xfId="0" applyFont="1" applyBorder="1" applyAlignment="1">
      <alignment horizontal="center"/>
    </xf>
    <xf numFmtId="0" fontId="29" fillId="0" borderId="46" xfId="0" applyFont="1" applyBorder="1" applyAlignment="1">
      <alignment horizontal="center"/>
    </xf>
    <xf numFmtId="0" fontId="29" fillId="0" borderId="1" xfId="0" applyFont="1" applyBorder="1"/>
    <xf numFmtId="0" fontId="0" fillId="0" borderId="43" xfId="0" applyFill="1" applyBorder="1" applyAlignment="1">
      <alignment horizontal="center" wrapText="1"/>
    </xf>
    <xf numFmtId="0" fontId="0" fillId="0" borderId="17" xfId="0" applyFill="1" applyBorder="1" applyAlignment="1">
      <alignment horizontal="center" wrapText="1"/>
    </xf>
    <xf numFmtId="0" fontId="0" fillId="0" borderId="16" xfId="0" applyFill="1" applyBorder="1" applyAlignment="1">
      <alignment horizontal="center"/>
    </xf>
    <xf numFmtId="0" fontId="22" fillId="0" borderId="3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/>
    </xf>
    <xf numFmtId="0" fontId="29" fillId="0" borderId="45" xfId="0" applyFont="1" applyFill="1" applyBorder="1" applyAlignment="1">
      <alignment horizontal="center"/>
    </xf>
    <xf numFmtId="0" fontId="0" fillId="0" borderId="45" xfId="0" applyFill="1" applyBorder="1" applyAlignment="1"/>
    <xf numFmtId="0" fontId="13" fillId="0" borderId="3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3" fillId="0" borderId="16" xfId="0" applyFont="1" applyFill="1" applyBorder="1" applyAlignment="1">
      <alignment horizontal="center" vertical="top" wrapText="1"/>
    </xf>
    <xf numFmtId="0" fontId="13" fillId="0" borderId="3" xfId="0" applyFont="1" applyFill="1" applyBorder="1" applyAlignment="1">
      <alignment horizontal="center" vertical="top" wrapText="1"/>
    </xf>
    <xf numFmtId="0" fontId="0" fillId="0" borderId="0" xfId="0" applyFill="1" applyAlignment="1"/>
    <xf numFmtId="0" fontId="0" fillId="0" borderId="5" xfId="0" applyBorder="1" applyAlignment="1"/>
    <xf numFmtId="0" fontId="25" fillId="4" borderId="4" xfId="0" applyFont="1" applyFill="1" applyBorder="1" applyAlignment="1">
      <alignment vertical="center"/>
    </xf>
    <xf numFmtId="0" fontId="25" fillId="4" borderId="5" xfId="0" applyFont="1" applyFill="1" applyBorder="1" applyAlignment="1">
      <alignment vertical="center"/>
    </xf>
    <xf numFmtId="0" fontId="25" fillId="4" borderId="6" xfId="0" applyFont="1" applyFill="1" applyBorder="1" applyAlignment="1">
      <alignment vertical="center"/>
    </xf>
    <xf numFmtId="0" fontId="25" fillId="4" borderId="7" xfId="0" applyFont="1" applyFill="1" applyBorder="1" applyAlignment="1">
      <alignment vertical="center"/>
    </xf>
    <xf numFmtId="0" fontId="25" fillId="4" borderId="0" xfId="0" applyFont="1" applyFill="1" applyBorder="1" applyAlignment="1">
      <alignment vertical="center"/>
    </xf>
    <xf numFmtId="0" fontId="25" fillId="4" borderId="8" xfId="0" applyFont="1" applyFill="1" applyBorder="1" applyAlignment="1">
      <alignment vertical="center"/>
    </xf>
    <xf numFmtId="0" fontId="25" fillId="4" borderId="9" xfId="0" applyFont="1" applyFill="1" applyBorder="1" applyAlignment="1">
      <alignment vertical="center"/>
    </xf>
    <xf numFmtId="0" fontId="25" fillId="4" borderId="10" xfId="0" applyFont="1" applyFill="1" applyBorder="1" applyAlignment="1">
      <alignment vertical="center"/>
    </xf>
    <xf numFmtId="0" fontId="25" fillId="4" borderId="11" xfId="0" applyFont="1" applyFill="1" applyBorder="1" applyAlignment="1">
      <alignment vertical="center"/>
    </xf>
    <xf numFmtId="0" fontId="0" fillId="0" borderId="63" xfId="0" applyBorder="1" applyAlignment="1">
      <alignment horizontal="left"/>
    </xf>
    <xf numFmtId="0" fontId="0" fillId="0" borderId="0" xfId="0" applyFill="1" applyAlignment="1">
      <alignment horizontal="left" vertical="center"/>
    </xf>
    <xf numFmtId="0" fontId="3" fillId="5" borderId="65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3" fillId="6" borderId="9" xfId="0" applyFont="1" applyFill="1" applyBorder="1" applyAlignment="1">
      <alignment horizontal="center" vertical="top" wrapText="1"/>
    </xf>
    <xf numFmtId="0" fontId="13" fillId="6" borderId="49" xfId="0" applyFont="1" applyFill="1" applyBorder="1" applyAlignment="1">
      <alignment horizontal="center" vertical="top" wrapText="1"/>
    </xf>
    <xf numFmtId="0" fontId="13" fillId="6" borderId="43" xfId="0" applyFont="1" applyFill="1" applyBorder="1" applyAlignment="1">
      <alignment horizontal="center" vertical="top" wrapText="1"/>
    </xf>
    <xf numFmtId="1" fontId="15" fillId="0" borderId="7" xfId="2" applyNumberFormat="1" applyFont="1" applyFill="1" applyBorder="1" applyAlignment="1" applyProtection="1">
      <alignment horizontal="center"/>
    </xf>
    <xf numFmtId="14" fontId="15" fillId="0" borderId="7" xfId="2" applyNumberFormat="1" applyFill="1" applyBorder="1" applyAlignment="1" applyProtection="1">
      <alignment horizontal="center"/>
    </xf>
    <xf numFmtId="0" fontId="15" fillId="0" borderId="7" xfId="2" applyFill="1" applyBorder="1" applyAlignment="1" applyProtection="1">
      <alignment horizontal="center"/>
    </xf>
    <xf numFmtId="0" fontId="2" fillId="0" borderId="7" xfId="2" applyFont="1" applyFill="1" applyBorder="1" applyAlignment="1" applyProtection="1">
      <alignment horizontal="center"/>
    </xf>
    <xf numFmtId="1" fontId="15" fillId="0" borderId="7" xfId="2" applyNumberFormat="1" applyFill="1" applyBorder="1" applyAlignment="1" applyProtection="1">
      <alignment horizontal="center"/>
    </xf>
    <xf numFmtId="0" fontId="0" fillId="0" borderId="47" xfId="0" applyFill="1" applyBorder="1" applyAlignment="1"/>
    <xf numFmtId="0" fontId="0" fillId="6" borderId="2" xfId="0" applyFill="1" applyBorder="1" applyAlignment="1">
      <alignment horizontal="center" vertical="top" wrapText="1"/>
    </xf>
    <xf numFmtId="9" fontId="0" fillId="1" borderId="2" xfId="3" applyFont="1" applyFill="1" applyBorder="1" applyAlignment="1">
      <alignment horizontal="center"/>
    </xf>
    <xf numFmtId="1" fontId="0" fillId="1" borderId="2" xfId="3" applyNumberFormat="1" applyFont="1" applyFill="1" applyBorder="1" applyAlignment="1">
      <alignment horizontal="center"/>
    </xf>
    <xf numFmtId="9" fontId="0" fillId="1" borderId="12" xfId="3" applyFont="1" applyFill="1" applyBorder="1" applyAlignment="1">
      <alignment horizontal="center"/>
    </xf>
    <xf numFmtId="1" fontId="0" fillId="1" borderId="12" xfId="3" applyNumberFormat="1" applyFont="1" applyFill="1" applyBorder="1" applyAlignment="1">
      <alignment horizontal="center"/>
    </xf>
    <xf numFmtId="0" fontId="0" fillId="0" borderId="44" xfId="0" applyFill="1" applyBorder="1" applyAlignment="1" applyProtection="1">
      <alignment horizontal="center"/>
      <protection locked="0"/>
    </xf>
    <xf numFmtId="0" fontId="0" fillId="0" borderId="45" xfId="0" applyFill="1" applyBorder="1" applyAlignment="1" applyProtection="1">
      <alignment horizontal="center"/>
      <protection locked="0"/>
    </xf>
    <xf numFmtId="0" fontId="0" fillId="0" borderId="47" xfId="0" applyFill="1" applyBorder="1" applyAlignment="1" applyProtection="1">
      <alignment horizontal="center"/>
      <protection locked="0"/>
    </xf>
    <xf numFmtId="0" fontId="3" fillId="0" borderId="44" xfId="0" applyFont="1" applyFill="1" applyBorder="1" applyAlignment="1" applyProtection="1">
      <alignment horizontal="center"/>
      <protection locked="0"/>
    </xf>
    <xf numFmtId="0" fontId="0" fillId="0" borderId="48" xfId="0" applyFill="1" applyBorder="1" applyAlignment="1" applyProtection="1">
      <alignment horizontal="center"/>
      <protection locked="0"/>
    </xf>
    <xf numFmtId="0" fontId="3" fillId="0" borderId="45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left"/>
    </xf>
    <xf numFmtId="0" fontId="0" fillId="8" borderId="17" xfId="0" applyFill="1" applyBorder="1"/>
    <xf numFmtId="0" fontId="0" fillId="3" borderId="17" xfId="0" applyFill="1" applyBorder="1"/>
    <xf numFmtId="0" fontId="0" fillId="6" borderId="67" xfId="0" applyFill="1" applyBorder="1" applyAlignment="1">
      <alignment horizontal="center" vertical="top" wrapText="1"/>
    </xf>
    <xf numFmtId="0" fontId="0" fillId="0" borderId="53" xfId="0" applyFill="1" applyBorder="1" applyAlignment="1">
      <alignment horizontal="center" wrapText="1"/>
    </xf>
    <xf numFmtId="0" fontId="0" fillId="0" borderId="75" xfId="0" applyFill="1" applyBorder="1" applyAlignment="1">
      <alignment horizontal="center"/>
    </xf>
    <xf numFmtId="0" fontId="29" fillId="0" borderId="76" xfId="0" applyFont="1" applyFill="1" applyBorder="1" applyAlignment="1">
      <alignment horizontal="center"/>
    </xf>
    <xf numFmtId="0" fontId="0" fillId="0" borderId="67" xfId="0" applyFill="1" applyBorder="1" applyAlignment="1" applyProtection="1">
      <alignment horizontal="center"/>
      <protection locked="0"/>
    </xf>
    <xf numFmtId="0" fontId="0" fillId="0" borderId="76" xfId="0" applyFill="1" applyBorder="1" applyAlignment="1" applyProtection="1">
      <alignment horizontal="center"/>
      <protection locked="0"/>
    </xf>
    <xf numFmtId="0" fontId="0" fillId="0" borderId="52" xfId="0" applyFill="1" applyBorder="1" applyAlignment="1">
      <alignment horizontal="center"/>
    </xf>
    <xf numFmtId="0" fontId="0" fillId="0" borderId="53" xfId="0" applyFill="1" applyBorder="1" applyAlignment="1">
      <alignment horizontal="center"/>
    </xf>
    <xf numFmtId="0" fontId="0" fillId="0" borderId="54" xfId="0" applyFill="1" applyBorder="1" applyAlignment="1">
      <alignment horizontal="center"/>
    </xf>
    <xf numFmtId="1" fontId="17" fillId="1" borderId="0" xfId="2" applyNumberFormat="1" applyFont="1" applyFill="1" applyBorder="1" applyAlignment="1">
      <alignment horizontal="center"/>
    </xf>
    <xf numFmtId="1" fontId="17" fillId="1" borderId="29" xfId="2" applyNumberFormat="1" applyFont="1" applyFill="1" applyBorder="1" applyAlignment="1">
      <alignment horizontal="center"/>
    </xf>
    <xf numFmtId="9" fontId="17" fillId="1" borderId="0" xfId="3" applyFont="1" applyFill="1" applyBorder="1" applyAlignment="1">
      <alignment horizontal="center"/>
    </xf>
    <xf numFmtId="9" fontId="17" fillId="1" borderId="29" xfId="3" applyFont="1" applyFill="1" applyBorder="1" applyAlignment="1">
      <alignment horizontal="center"/>
    </xf>
    <xf numFmtId="9" fontId="15" fillId="1" borderId="0" xfId="3" applyFont="1" applyFill="1" applyBorder="1" applyAlignment="1">
      <alignment horizontal="center"/>
    </xf>
    <xf numFmtId="9" fontId="15" fillId="1" borderId="22" xfId="3" applyFont="1" applyFill="1" applyBorder="1" applyAlignment="1">
      <alignment horizontal="center"/>
    </xf>
    <xf numFmtId="165" fontId="15" fillId="1" borderId="0" xfId="3" applyNumberFormat="1" applyFont="1" applyFill="1" applyBorder="1" applyAlignment="1">
      <alignment horizontal="center"/>
    </xf>
    <xf numFmtId="165" fontId="15" fillId="1" borderId="22" xfId="3" applyNumberFormat="1" applyFont="1" applyFill="1" applyBorder="1" applyAlignment="1">
      <alignment horizontal="center"/>
    </xf>
    <xf numFmtId="0" fontId="2" fillId="1" borderId="0" xfId="2" applyFont="1" applyFill="1" applyBorder="1" applyAlignment="1">
      <alignment horizontal="center"/>
    </xf>
    <xf numFmtId="0" fontId="2" fillId="1" borderId="22" xfId="2" applyFont="1" applyFill="1" applyBorder="1" applyAlignment="1">
      <alignment horizontal="center"/>
    </xf>
    <xf numFmtId="2" fontId="2" fillId="1" borderId="0" xfId="2" applyNumberFormat="1" applyFont="1" applyFill="1" applyBorder="1" applyAlignment="1">
      <alignment horizontal="center"/>
    </xf>
    <xf numFmtId="2" fontId="2" fillId="1" borderId="22" xfId="2" applyNumberFormat="1" applyFont="1" applyFill="1" applyBorder="1" applyAlignment="1">
      <alignment horizontal="center"/>
    </xf>
    <xf numFmtId="1" fontId="15" fillId="1" borderId="0" xfId="2" applyNumberFormat="1" applyFill="1" applyBorder="1" applyAlignment="1">
      <alignment horizontal="center"/>
    </xf>
    <xf numFmtId="1" fontId="15" fillId="1" borderId="22" xfId="2" applyNumberFormat="1" applyFill="1" applyBorder="1" applyAlignment="1">
      <alignment horizontal="center"/>
    </xf>
    <xf numFmtId="1" fontId="15" fillId="1" borderId="35" xfId="2" applyNumberFormat="1" applyFill="1" applyBorder="1" applyAlignment="1">
      <alignment horizontal="center"/>
    </xf>
    <xf numFmtId="1" fontId="15" fillId="1" borderId="42" xfId="2" applyNumberFormat="1" applyFill="1" applyBorder="1" applyAlignment="1">
      <alignment horizontal="center"/>
    </xf>
    <xf numFmtId="0" fontId="15" fillId="1" borderId="39" xfId="2" applyFill="1" applyBorder="1" applyAlignment="1">
      <alignment horizontal="center"/>
    </xf>
    <xf numFmtId="0" fontId="15" fillId="1" borderId="41" xfId="2" applyFill="1" applyBorder="1" applyAlignment="1">
      <alignment horizontal="center"/>
    </xf>
    <xf numFmtId="9" fontId="15" fillId="1" borderId="0" xfId="2" applyNumberFormat="1" applyFill="1" applyBorder="1" applyAlignment="1">
      <alignment horizontal="center"/>
    </xf>
    <xf numFmtId="9" fontId="15" fillId="1" borderId="22" xfId="2" applyNumberFormat="1" applyFill="1" applyBorder="1" applyAlignment="1">
      <alignment horizontal="center"/>
    </xf>
    <xf numFmtId="1" fontId="2" fillId="1" borderId="0" xfId="2" applyNumberFormat="1" applyFont="1" applyFill="1" applyBorder="1" applyAlignment="1">
      <alignment horizontal="center"/>
    </xf>
    <xf numFmtId="1" fontId="2" fillId="1" borderId="22" xfId="2" applyNumberFormat="1" applyFont="1" applyFill="1" applyBorder="1" applyAlignment="1">
      <alignment horizontal="center"/>
    </xf>
    <xf numFmtId="14" fontId="2" fillId="1" borderId="35" xfId="2" applyNumberFormat="1" applyFont="1" applyFill="1" applyBorder="1" applyAlignment="1">
      <alignment horizontal="center"/>
    </xf>
    <xf numFmtId="14" fontId="2" fillId="1" borderId="42" xfId="2" applyNumberFormat="1" applyFont="1" applyFill="1" applyBorder="1" applyAlignment="1">
      <alignment horizontal="center"/>
    </xf>
    <xf numFmtId="0" fontId="15" fillId="1" borderId="17" xfId="2" applyFill="1" applyBorder="1" applyAlignment="1">
      <alignment horizontal="center"/>
    </xf>
    <xf numFmtId="14" fontId="15" fillId="0" borderId="0" xfId="2" applyNumberFormat="1" applyFill="1" applyBorder="1" applyAlignment="1">
      <alignment horizontal="center"/>
    </xf>
    <xf numFmtId="14" fontId="15" fillId="0" borderId="22" xfId="2" applyNumberFormat="1" applyFill="1" applyBorder="1" applyAlignment="1">
      <alignment horizontal="center"/>
    </xf>
    <xf numFmtId="0" fontId="15" fillId="0" borderId="0" xfId="2" applyNumberFormat="1" applyFill="1" applyBorder="1" applyAlignment="1">
      <alignment horizontal="center"/>
    </xf>
    <xf numFmtId="0" fontId="15" fillId="0" borderId="22" xfId="2" applyNumberFormat="1" applyFill="1" applyBorder="1" applyAlignment="1">
      <alignment horizontal="center"/>
    </xf>
    <xf numFmtId="0" fontId="15" fillId="0" borderId="0" xfId="2" applyFill="1" applyBorder="1" applyAlignment="1">
      <alignment horizontal="left"/>
    </xf>
    <xf numFmtId="0" fontId="2" fillId="0" borderId="21" xfId="2" applyFont="1" applyFill="1" applyBorder="1"/>
    <xf numFmtId="0" fontId="30" fillId="7" borderId="7" xfId="2" applyFont="1" applyFill="1" applyBorder="1" applyAlignment="1">
      <alignment horizontal="center"/>
    </xf>
    <xf numFmtId="9" fontId="30" fillId="7" borderId="7" xfId="3" applyFont="1" applyFill="1" applyBorder="1" applyAlignment="1">
      <alignment horizontal="center"/>
    </xf>
    <xf numFmtId="2" fontId="30" fillId="7" borderId="7" xfId="2" applyNumberFormat="1" applyFont="1" applyFill="1" applyBorder="1" applyAlignment="1">
      <alignment horizontal="center"/>
    </xf>
    <xf numFmtId="165" fontId="30" fillId="7" borderId="7" xfId="3" applyNumberFormat="1" applyFont="1" applyFill="1" applyBorder="1" applyAlignment="1">
      <alignment horizontal="center"/>
    </xf>
    <xf numFmtId="0" fontId="30" fillId="7" borderId="40" xfId="2" applyFont="1" applyFill="1" applyBorder="1" applyAlignment="1">
      <alignment horizontal="center"/>
    </xf>
    <xf numFmtId="1" fontId="30" fillId="7" borderId="7" xfId="2" applyNumberFormat="1" applyFont="1" applyFill="1" applyBorder="1" applyAlignment="1">
      <alignment horizontal="center"/>
    </xf>
    <xf numFmtId="1" fontId="30" fillId="7" borderId="36" xfId="2" applyNumberFormat="1" applyFont="1" applyFill="1" applyBorder="1" applyAlignment="1">
      <alignment horizontal="center"/>
    </xf>
    <xf numFmtId="0" fontId="30" fillId="7" borderId="50" xfId="2" applyFont="1" applyFill="1" applyBorder="1" applyAlignment="1">
      <alignment horizontal="center"/>
    </xf>
    <xf numFmtId="9" fontId="30" fillId="7" borderId="2" xfId="2" applyNumberFormat="1" applyFont="1" applyFill="1" applyBorder="1" applyAlignment="1">
      <alignment horizontal="center"/>
    </xf>
    <xf numFmtId="1" fontId="30" fillId="7" borderId="2" xfId="2" applyNumberFormat="1" applyFont="1" applyFill="1" applyBorder="1" applyAlignment="1">
      <alignment horizontal="center"/>
    </xf>
    <xf numFmtId="14" fontId="30" fillId="7" borderId="51" xfId="2" applyNumberFormat="1" applyFont="1" applyFill="1" applyBorder="1" applyAlignment="1">
      <alignment horizontal="center"/>
    </xf>
    <xf numFmtId="1" fontId="31" fillId="7" borderId="7" xfId="2" applyNumberFormat="1" applyFont="1" applyFill="1" applyBorder="1" applyAlignment="1">
      <alignment horizontal="center"/>
    </xf>
    <xf numFmtId="9" fontId="31" fillId="7" borderId="7" xfId="3" applyFont="1" applyFill="1" applyBorder="1" applyAlignment="1">
      <alignment horizontal="center"/>
    </xf>
    <xf numFmtId="0" fontId="30" fillId="7" borderId="32" xfId="2" applyFont="1" applyFill="1" applyBorder="1" applyAlignment="1">
      <alignment horizontal="center"/>
    </xf>
    <xf numFmtId="14" fontId="30" fillId="7" borderId="7" xfId="2" applyNumberFormat="1" applyFont="1" applyFill="1" applyBorder="1" applyAlignment="1">
      <alignment horizontal="center"/>
    </xf>
    <xf numFmtId="0" fontId="14" fillId="4" borderId="4" xfId="0" applyFont="1" applyFill="1" applyBorder="1" applyAlignment="1">
      <alignment horizontal="right"/>
    </xf>
    <xf numFmtId="0" fontId="14" fillId="4" borderId="5" xfId="0" applyFont="1" applyFill="1" applyBorder="1"/>
    <xf numFmtId="0" fontId="14" fillId="4" borderId="5" xfId="0" applyFont="1" applyFill="1" applyBorder="1" applyAlignment="1">
      <alignment horizontal="right"/>
    </xf>
    <xf numFmtId="0" fontId="6" fillId="4" borderId="5" xfId="0" applyFont="1" applyFill="1" applyBorder="1" applyAlignment="1">
      <alignment horizontal="center"/>
    </xf>
    <xf numFmtId="0" fontId="0" fillId="4" borderId="5" xfId="0" applyFill="1" applyBorder="1"/>
    <xf numFmtId="0" fontId="0" fillId="4" borderId="7" xfId="0" applyFill="1" applyBorder="1"/>
    <xf numFmtId="0" fontId="14" fillId="4" borderId="0" xfId="0" applyFont="1" applyFill="1" applyBorder="1"/>
    <xf numFmtId="0" fontId="0" fillId="4" borderId="0" xfId="0" applyFill="1" applyBorder="1"/>
    <xf numFmtId="0" fontId="6" fillId="4" borderId="0" xfId="0" applyFont="1" applyFill="1" applyBorder="1" applyAlignment="1">
      <alignment horizontal="center"/>
    </xf>
    <xf numFmtId="0" fontId="0" fillId="4" borderId="9" xfId="0" applyFill="1" applyBorder="1"/>
    <xf numFmtId="0" fontId="0" fillId="4" borderId="10" xfId="0" applyFill="1" applyBorder="1"/>
    <xf numFmtId="0" fontId="6" fillId="4" borderId="10" xfId="0" applyFont="1" applyFill="1" applyBorder="1" applyAlignment="1">
      <alignment horizontal="center"/>
    </xf>
    <xf numFmtId="0" fontId="0" fillId="4" borderId="6" xfId="0" applyFill="1" applyBorder="1"/>
    <xf numFmtId="0" fontId="0" fillId="4" borderId="8" xfId="0" applyFill="1" applyBorder="1"/>
    <xf numFmtId="0" fontId="0" fillId="4" borderId="11" xfId="0" applyFill="1" applyBorder="1"/>
    <xf numFmtId="0" fontId="25" fillId="4" borderId="5" xfId="0" applyFont="1" applyFill="1" applyBorder="1"/>
    <xf numFmtId="0" fontId="25" fillId="4" borderId="0" xfId="0" applyFont="1" applyFill="1" applyBorder="1"/>
    <xf numFmtId="0" fontId="1" fillId="0" borderId="0" xfId="0" applyFont="1" applyAlignment="1">
      <alignment horizontal="right"/>
    </xf>
    <xf numFmtId="0" fontId="32" fillId="2" borderId="0" xfId="0" applyFont="1" applyFill="1" applyAlignment="1">
      <alignment horizontal="center"/>
    </xf>
    <xf numFmtId="0" fontId="13" fillId="1" borderId="2" xfId="0" applyFont="1" applyFill="1" applyBorder="1" applyAlignment="1" applyProtection="1">
      <alignment horizontal="left"/>
    </xf>
    <xf numFmtId="0" fontId="13" fillId="1" borderId="12" xfId="0" applyFont="1" applyFill="1" applyBorder="1" applyAlignment="1" applyProtection="1">
      <alignment horizontal="left"/>
    </xf>
    <xf numFmtId="0" fontId="29" fillId="0" borderId="48" xfId="0" applyFont="1" applyBorder="1" applyAlignment="1">
      <alignment horizontal="center"/>
    </xf>
    <xf numFmtId="0" fontId="33" fillId="0" borderId="77" xfId="0" applyFont="1" applyBorder="1" applyAlignment="1">
      <alignment horizontal="center"/>
    </xf>
    <xf numFmtId="0" fontId="33" fillId="0" borderId="43" xfId="0" applyFont="1" applyBorder="1" applyAlignment="1">
      <alignment horizontal="center"/>
    </xf>
    <xf numFmtId="0" fontId="33" fillId="0" borderId="17" xfId="0" applyFont="1" applyFill="1" applyBorder="1" applyAlignment="1">
      <alignment horizontal="center"/>
    </xf>
    <xf numFmtId="0" fontId="33" fillId="0" borderId="49" xfId="0" applyFont="1" applyBorder="1" applyAlignment="1">
      <alignment horizontal="center"/>
    </xf>
    <xf numFmtId="0" fontId="33" fillId="0" borderId="43" xfId="0" applyFont="1" applyFill="1" applyBorder="1" applyAlignment="1">
      <alignment horizontal="center" wrapText="1"/>
    </xf>
    <xf numFmtId="0" fontId="33" fillId="0" borderId="3" xfId="0" applyFont="1" applyFill="1" applyBorder="1" applyAlignment="1">
      <alignment horizontal="center" wrapText="1"/>
    </xf>
    <xf numFmtId="0" fontId="33" fillId="0" borderId="75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0" fontId="0" fillId="0" borderId="0" xfId="0" applyFill="1" applyBorder="1" applyAlignment="1" applyProtection="1">
      <alignment horizontal="center"/>
      <protection locked="0"/>
    </xf>
    <xf numFmtId="0" fontId="25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top" wrapText="1"/>
    </xf>
    <xf numFmtId="0" fontId="33" fillId="0" borderId="47" xfId="0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47" xfId="0" applyFill="1" applyBorder="1" applyAlignment="1">
      <alignment horizontal="center"/>
    </xf>
    <xf numFmtId="0" fontId="0" fillId="0" borderId="0" xfId="0" applyBorder="1" applyAlignment="1"/>
    <xf numFmtId="0" fontId="29" fillId="0" borderId="47" xfId="0" applyFont="1" applyFill="1" applyBorder="1" applyAlignment="1">
      <alignment horizontal="center"/>
    </xf>
    <xf numFmtId="0" fontId="29" fillId="0" borderId="0" xfId="0" applyFont="1" applyBorder="1"/>
    <xf numFmtId="0" fontId="29" fillId="0" borderId="0" xfId="0" applyFont="1" applyBorder="1" applyAlignment="1">
      <alignment horizontal="center"/>
    </xf>
    <xf numFmtId="0" fontId="0" fillId="0" borderId="0" xfId="0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horizontal="center"/>
    </xf>
    <xf numFmtId="0" fontId="0" fillId="0" borderId="2" xfId="0" applyFill="1" applyBorder="1"/>
    <xf numFmtId="0" fontId="0" fillId="0" borderId="12" xfId="0" applyFill="1" applyBorder="1"/>
    <xf numFmtId="0" fontId="17" fillId="0" borderId="7" xfId="2" applyNumberFormat="1" applyFont="1" applyFill="1" applyBorder="1" applyAlignment="1">
      <alignment horizontal="center"/>
    </xf>
    <xf numFmtId="9" fontId="17" fillId="0" borderId="7" xfId="3" applyNumberFormat="1" applyFont="1" applyFill="1" applyBorder="1" applyAlignment="1">
      <alignment horizontal="center"/>
    </xf>
    <xf numFmtId="0" fontId="25" fillId="4" borderId="4" xfId="0" applyFont="1" applyFill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6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4" borderId="0" xfId="0" applyFont="1" applyFill="1" applyBorder="1" applyAlignment="1">
      <alignment horizontal="center" vertical="center"/>
    </xf>
    <xf numFmtId="0" fontId="25" fillId="4" borderId="8" xfId="0" applyFont="1" applyFill="1" applyBorder="1" applyAlignment="1">
      <alignment horizontal="center" vertical="center"/>
    </xf>
    <xf numFmtId="0" fontId="25" fillId="4" borderId="9" xfId="0" applyFont="1" applyFill="1" applyBorder="1" applyAlignment="1">
      <alignment horizontal="center" vertical="center"/>
    </xf>
    <xf numFmtId="0" fontId="25" fillId="4" borderId="10" xfId="0" applyFont="1" applyFill="1" applyBorder="1" applyAlignment="1">
      <alignment horizontal="center" vertical="center"/>
    </xf>
    <xf numFmtId="0" fontId="25" fillId="4" borderId="11" xfId="0" applyFont="1" applyFill="1" applyBorder="1" applyAlignment="1">
      <alignment horizontal="center" vertical="center"/>
    </xf>
    <xf numFmtId="0" fontId="0" fillId="0" borderId="67" xfId="0" applyFill="1" applyBorder="1" applyAlignment="1">
      <alignment horizontal="center" vertical="top" wrapText="1"/>
    </xf>
    <xf numFmtId="0" fontId="0" fillId="0" borderId="68" xfId="0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0" fillId="0" borderId="69" xfId="0" applyFill="1" applyBorder="1" applyAlignment="1">
      <alignment horizontal="center" vertical="top" wrapText="1"/>
    </xf>
    <xf numFmtId="0" fontId="0" fillId="0" borderId="71" xfId="0" applyBorder="1" applyAlignment="1">
      <alignment horizontal="center" vertical="top"/>
    </xf>
    <xf numFmtId="0" fontId="0" fillId="0" borderId="49" xfId="0" applyFill="1" applyBorder="1" applyAlignment="1">
      <alignment horizontal="center" wrapText="1"/>
    </xf>
    <xf numFmtId="0" fontId="0" fillId="0" borderId="59" xfId="0" applyFill="1" applyBorder="1" applyAlignment="1">
      <alignment horizontal="center" wrapText="1"/>
    </xf>
    <xf numFmtId="0" fontId="0" fillId="0" borderId="60" xfId="0" applyFill="1" applyBorder="1" applyAlignment="1">
      <alignment horizontal="center" wrapText="1"/>
    </xf>
    <xf numFmtId="0" fontId="13" fillId="6" borderId="49" xfId="0" applyFont="1" applyFill="1" applyBorder="1" applyAlignment="1">
      <alignment horizontal="center" vertical="top" wrapText="1"/>
    </xf>
    <xf numFmtId="0" fontId="0" fillId="6" borderId="59" xfId="0" applyFill="1" applyBorder="1" applyAlignment="1">
      <alignment horizontal="center" vertical="top" wrapText="1"/>
    </xf>
    <xf numFmtId="0" fontId="0" fillId="6" borderId="60" xfId="0" applyFill="1" applyBorder="1" applyAlignment="1">
      <alignment horizontal="center" vertical="top" wrapText="1"/>
    </xf>
    <xf numFmtId="0" fontId="33" fillId="0" borderId="61" xfId="0" applyFont="1" applyFill="1" applyBorder="1" applyAlignment="1">
      <alignment horizontal="center" wrapText="1"/>
    </xf>
    <xf numFmtId="0" fontId="33" fillId="0" borderId="59" xfId="0" applyFont="1" applyFill="1" applyBorder="1" applyAlignment="1">
      <alignment horizontal="center" wrapText="1"/>
    </xf>
    <xf numFmtId="0" fontId="33" fillId="0" borderId="60" xfId="0" applyFont="1" applyFill="1" applyBorder="1" applyAlignment="1">
      <alignment horizontal="center" wrapText="1"/>
    </xf>
    <xf numFmtId="0" fontId="0" fillId="0" borderId="61" xfId="0" applyFill="1" applyBorder="1" applyAlignment="1">
      <alignment horizontal="center" wrapText="1"/>
    </xf>
    <xf numFmtId="0" fontId="33" fillId="0" borderId="49" xfId="0" applyFont="1" applyFill="1" applyBorder="1" applyAlignment="1">
      <alignment horizontal="center"/>
    </xf>
    <xf numFmtId="0" fontId="33" fillId="0" borderId="60" xfId="0" applyFont="1" applyFill="1" applyBorder="1" applyAlignment="1">
      <alignment horizontal="center"/>
    </xf>
    <xf numFmtId="0" fontId="3" fillId="6" borderId="66" xfId="0" applyFont="1" applyFill="1" applyBorder="1" applyAlignment="1">
      <alignment horizontal="center"/>
    </xf>
    <xf numFmtId="0" fontId="3" fillId="6" borderId="10" xfId="0" applyFont="1" applyFill="1" applyBorder="1" applyAlignment="1">
      <alignment horizontal="center"/>
    </xf>
    <xf numFmtId="0" fontId="3" fillId="5" borderId="62" xfId="0" applyFont="1" applyFill="1" applyBorder="1" applyAlignment="1">
      <alignment horizontal="center" vertical="center"/>
    </xf>
    <xf numFmtId="0" fontId="3" fillId="5" borderId="63" xfId="0" applyFont="1" applyFill="1" applyBorder="1" applyAlignment="1">
      <alignment horizontal="center" vertical="center"/>
    </xf>
    <xf numFmtId="0" fontId="3" fillId="5" borderId="64" xfId="0" applyFont="1" applyFill="1" applyBorder="1" applyAlignment="1">
      <alignment horizontal="center" vertical="center"/>
    </xf>
    <xf numFmtId="0" fontId="1" fillId="0" borderId="49" xfId="0" applyFont="1" applyFill="1" applyBorder="1" applyAlignment="1">
      <alignment horizontal="center"/>
    </xf>
    <xf numFmtId="0" fontId="1" fillId="0" borderId="60" xfId="0" applyFont="1" applyFill="1" applyBorder="1" applyAlignment="1">
      <alignment horizontal="center"/>
    </xf>
    <xf numFmtId="0" fontId="3" fillId="0" borderId="63" xfId="0" applyFont="1" applyFill="1" applyBorder="1" applyAlignment="1">
      <alignment horizontal="center"/>
    </xf>
    <xf numFmtId="0" fontId="0" fillId="6" borderId="61" xfId="0" applyFill="1" applyBorder="1" applyAlignment="1">
      <alignment horizontal="center" vertical="top" wrapText="1"/>
    </xf>
    <xf numFmtId="0" fontId="0" fillId="6" borderId="49" xfId="0" applyFill="1" applyBorder="1" applyAlignment="1">
      <alignment horizontal="center" vertical="top" wrapText="1"/>
    </xf>
    <xf numFmtId="0" fontId="0" fillId="6" borderId="2" xfId="0" applyFill="1" applyBorder="1" applyAlignment="1">
      <alignment horizontal="center" vertical="top" wrapText="1"/>
    </xf>
    <xf numFmtId="0" fontId="0" fillId="6" borderId="69" xfId="0" applyFill="1" applyBorder="1" applyAlignment="1">
      <alignment horizontal="center" vertical="top" wrapText="1"/>
    </xf>
    <xf numFmtId="0" fontId="3" fillId="6" borderId="72" xfId="0" applyFont="1" applyFill="1" applyBorder="1" applyAlignment="1">
      <alignment horizontal="center"/>
    </xf>
    <xf numFmtId="0" fontId="3" fillId="6" borderId="73" xfId="0" applyFont="1" applyFill="1" applyBorder="1" applyAlignment="1">
      <alignment horizontal="center"/>
    </xf>
    <xf numFmtId="0" fontId="3" fillId="6" borderId="74" xfId="0" applyFont="1" applyFill="1" applyBorder="1" applyAlignment="1">
      <alignment horizontal="center"/>
    </xf>
    <xf numFmtId="0" fontId="0" fillId="0" borderId="49" xfId="0" applyFill="1" applyBorder="1" applyAlignment="1">
      <alignment horizontal="center"/>
    </xf>
    <xf numFmtId="0" fontId="0" fillId="0" borderId="60" xfId="0" applyFill="1" applyBorder="1" applyAlignment="1">
      <alignment horizontal="center"/>
    </xf>
    <xf numFmtId="0" fontId="0" fillId="0" borderId="44" xfId="0" applyFill="1" applyBorder="1" applyAlignment="1">
      <alignment horizontal="center" vertical="top" wrapText="1"/>
    </xf>
    <xf numFmtId="0" fontId="0" fillId="0" borderId="70" xfId="0" applyFill="1" applyBorder="1" applyAlignment="1">
      <alignment horizontal="center" vertical="top" wrapText="1"/>
    </xf>
    <xf numFmtId="0" fontId="1" fillId="6" borderId="7" xfId="0" applyFont="1" applyFill="1" applyBorder="1" applyAlignment="1">
      <alignment horizontal="center" vertical="top" wrapText="1"/>
    </xf>
    <xf numFmtId="0" fontId="0" fillId="6" borderId="8" xfId="0" applyFill="1" applyBorder="1" applyAlignment="1">
      <alignment horizontal="center" vertical="top" wrapText="1"/>
    </xf>
    <xf numFmtId="0" fontId="0" fillId="6" borderId="9" xfId="0" applyFill="1" applyBorder="1" applyAlignment="1">
      <alignment horizontal="center" vertical="top" wrapText="1"/>
    </xf>
    <xf numFmtId="0" fontId="0" fillId="6" borderId="11" xfId="0" applyFill="1" applyBorder="1" applyAlignment="1">
      <alignment horizontal="center" vertical="top" wrapText="1"/>
    </xf>
    <xf numFmtId="0" fontId="1" fillId="6" borderId="78" xfId="0" applyFont="1" applyFill="1" applyBorder="1" applyAlignment="1">
      <alignment horizontal="center" vertical="center" wrapText="1"/>
    </xf>
    <xf numFmtId="0" fontId="1" fillId="6" borderId="79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</cellXfs>
  <cellStyles count="4">
    <cellStyle name="Hyperlink" xfId="1" builtinId="8"/>
    <cellStyle name="Normal" xfId="0" builtinId="0"/>
    <cellStyle name="Normal_Calcul rendement WTW EPBD 100725" xfId="2" xr:uid="{00000000-0005-0000-0000-000002000000}"/>
    <cellStyle name="Percent" xfId="3" builtinId="5"/>
  </cellStyles>
  <dxfs count="11">
    <dxf>
      <font>
        <condense val="0"/>
        <extend val="0"/>
        <color indexed="23"/>
      </font>
      <fill>
        <patternFill>
          <bgColor indexed="55"/>
        </patternFill>
      </fill>
    </dxf>
    <dxf>
      <font>
        <condense val="0"/>
        <extend val="0"/>
        <color indexed="23"/>
      </font>
      <fill>
        <patternFill>
          <bgColor indexed="5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 patternType="lightUp"/>
      </fill>
    </dxf>
    <dxf>
      <font>
        <b/>
        <i val="0"/>
        <condense val="0"/>
        <extend val="0"/>
      </font>
    </dxf>
    <dxf>
      <fill>
        <patternFill patternType="lightUp"/>
      </fill>
    </dxf>
    <dxf>
      <font>
        <b/>
        <i val="0"/>
        <condense val="0"/>
        <extend val="0"/>
      </font>
    </dxf>
    <dxf>
      <fill>
        <patternFill patternType="lightUp"/>
      </fill>
    </dxf>
  </dxfs>
  <tableStyles count="0" defaultTableStyle="TableStyleMedium9" defaultPivotStyle="PivotStyleLight16"/>
  <colors>
    <mruColors>
      <color rgb="FF009999"/>
      <color rgb="FF6DA8FF"/>
      <color rgb="FFFFFFCC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9</xdr:row>
      <xdr:rowOff>0</xdr:rowOff>
    </xdr:from>
    <xdr:to>
      <xdr:col>9</xdr:col>
      <xdr:colOff>0</xdr:colOff>
      <xdr:row>14</xdr:row>
      <xdr:rowOff>133350</xdr:rowOff>
    </xdr:to>
    <xdr:pic>
      <xdr:nvPicPr>
        <xdr:cNvPr id="7468" name="Picture 6" descr="VL gewest">
          <a:extLst>
            <a:ext uri="{FF2B5EF4-FFF2-40B4-BE49-F238E27FC236}">
              <a16:creationId xmlns:a16="http://schemas.microsoft.com/office/drawing/2014/main" id="{00000000-0008-0000-0000-00002C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301"/>
        <a:stretch>
          <a:fillRect/>
        </a:stretch>
      </xdr:blipFill>
      <xdr:spPr bwMode="auto">
        <a:xfrm>
          <a:off x="6810375" y="2276475"/>
          <a:ext cx="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10</xdr:row>
      <xdr:rowOff>0</xdr:rowOff>
    </xdr:from>
    <xdr:to>
      <xdr:col>9</xdr:col>
      <xdr:colOff>0</xdr:colOff>
      <xdr:row>14</xdr:row>
      <xdr:rowOff>133350</xdr:rowOff>
    </xdr:to>
    <xdr:pic>
      <xdr:nvPicPr>
        <xdr:cNvPr id="7469" name="Picture 5" descr="logo_mrw">
          <a:extLst>
            <a:ext uri="{FF2B5EF4-FFF2-40B4-BE49-F238E27FC236}">
              <a16:creationId xmlns:a16="http://schemas.microsoft.com/office/drawing/2014/main" id="{00000000-0008-0000-0000-00002D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2476500"/>
          <a:ext cx="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10</xdr:row>
      <xdr:rowOff>0</xdr:rowOff>
    </xdr:from>
    <xdr:to>
      <xdr:col>9</xdr:col>
      <xdr:colOff>0</xdr:colOff>
      <xdr:row>14</xdr:row>
      <xdr:rowOff>28575</xdr:rowOff>
    </xdr:to>
    <xdr:pic>
      <xdr:nvPicPr>
        <xdr:cNvPr id="7470" name="Picture 4" descr="RBXL">
          <a:extLst>
            <a:ext uri="{FF2B5EF4-FFF2-40B4-BE49-F238E27FC236}">
              <a16:creationId xmlns:a16="http://schemas.microsoft.com/office/drawing/2014/main" id="{00000000-0008-0000-0000-00002E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2476500"/>
          <a:ext cx="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79375</xdr:colOff>
      <xdr:row>25</xdr:row>
      <xdr:rowOff>158750</xdr:rowOff>
    </xdr:from>
    <xdr:to>
      <xdr:col>4</xdr:col>
      <xdr:colOff>528776</xdr:colOff>
      <xdr:row>27</xdr:row>
      <xdr:rowOff>198436</xdr:rowOff>
    </xdr:to>
    <xdr:pic>
      <xdr:nvPicPr>
        <xdr:cNvPr id="10" name="Picture 9" descr="Résultat de recherche d'images pour &quot;cstc&quot;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661" t="32762" r="55899" b="31762"/>
        <a:stretch/>
      </xdr:blipFill>
      <xdr:spPr bwMode="auto">
        <a:xfrm>
          <a:off x="2571750" y="5500688"/>
          <a:ext cx="449401" cy="436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182560</xdr:colOff>
      <xdr:row>2</xdr:row>
      <xdr:rowOff>79373</xdr:rowOff>
    </xdr:from>
    <xdr:to>
      <xdr:col>7</xdr:col>
      <xdr:colOff>367436</xdr:colOff>
      <xdr:row>3</xdr:row>
      <xdr:rowOff>325436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/>
      </xdr:nvGrpSpPr>
      <xdr:grpSpPr>
        <a:xfrm>
          <a:off x="668335" y="346073"/>
          <a:ext cx="4480651" cy="579438"/>
          <a:chOff x="587376" y="333376"/>
          <a:chExt cx="4479063" cy="579438"/>
        </a:xfrm>
      </xdr:grpSpPr>
      <xdr:pic>
        <xdr:nvPicPr>
          <xdr:cNvPr id="12" name="Picture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642385" y="380187"/>
            <a:ext cx="1278393" cy="492939"/>
          </a:xfrm>
          <a:prstGeom prst="rect">
            <a:avLst/>
          </a:prstGeom>
        </xdr:spPr>
      </xdr:pic>
      <xdr:pic>
        <xdr:nvPicPr>
          <xdr:cNvPr id="13" name="Picture 12" descr="Résultat de recherche d'images pour &quot;région bruxelles capitale&quot;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139" t="36530" r="8750" b="45204"/>
          <a:stretch/>
        </xdr:blipFill>
        <xdr:spPr bwMode="auto">
          <a:xfrm>
            <a:off x="587376" y="428627"/>
            <a:ext cx="1733880" cy="38893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4" name="Picture 13" descr="Image associée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17112"/>
          <a:stretch/>
        </xdr:blipFill>
        <xdr:spPr bwMode="auto">
          <a:xfrm>
            <a:off x="4365627" y="333376"/>
            <a:ext cx="700812" cy="57943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0</xdr:rowOff>
    </xdr:from>
    <xdr:to>
      <xdr:col>0</xdr:col>
      <xdr:colOff>0</xdr:colOff>
      <xdr:row>18</xdr:row>
      <xdr:rowOff>0</xdr:rowOff>
    </xdr:to>
    <xdr:sp macro="" textlink="">
      <xdr:nvSpPr>
        <xdr:cNvPr id="5182" name="Text Box 16">
          <a:extLst>
            <a:ext uri="{FF2B5EF4-FFF2-40B4-BE49-F238E27FC236}">
              <a16:creationId xmlns:a16="http://schemas.microsoft.com/office/drawing/2014/main" id="{00000000-0008-0000-0100-00003E140000}"/>
            </a:ext>
          </a:extLst>
        </xdr:cNvPr>
        <xdr:cNvSpPr txBox="1">
          <a:spLocks noChangeArrowheads="1"/>
        </xdr:cNvSpPr>
      </xdr:nvSpPr>
      <xdr:spPr bwMode="auto">
        <a:xfrm>
          <a:off x="0" y="344424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r>
            <a:rPr lang="nl-BE" sz="1200" b="0" i="0" u="sng" strike="noStrike" baseline="0">
              <a:solidFill>
                <a:srgbClr val="000000"/>
              </a:solidFill>
              <a:latin typeface="Arial"/>
              <a:cs typeface="Arial"/>
            </a:rPr>
            <a:t>Informations</a:t>
          </a: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: </a:t>
          </a:r>
        </a:p>
        <a:p>
          <a:pPr algn="l" rtl="0">
            <a:defRPr sz="1000"/>
          </a:pPr>
          <a:endParaRPr lang="nl-B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Au niveau de cette feuille, des informations générales sont à spécifier par le demandeur (adresse, personne de contact, etc.). </a:t>
          </a:r>
        </a:p>
        <a:p>
          <a:pPr algn="l" rtl="0">
            <a:defRPr sz="1000"/>
          </a:pPr>
          <a:endParaRPr lang="nl-B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Pour chaque demande, la page est à imprimer et est à signer par la personne responsable pour la demande.</a:t>
          </a:r>
        </a:p>
      </xdr:txBody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0</xdr:colOff>
      <xdr:row>18</xdr:row>
      <xdr:rowOff>0</xdr:rowOff>
    </xdr:to>
    <xdr:sp macro="" textlink="">
      <xdr:nvSpPr>
        <xdr:cNvPr id="5183" name="Text Box 18">
          <a:extLst>
            <a:ext uri="{FF2B5EF4-FFF2-40B4-BE49-F238E27FC236}">
              <a16:creationId xmlns:a16="http://schemas.microsoft.com/office/drawing/2014/main" id="{00000000-0008-0000-0100-00003F140000}"/>
            </a:ext>
          </a:extLst>
        </xdr:cNvPr>
        <xdr:cNvSpPr txBox="1">
          <a:spLocks noChangeArrowheads="1"/>
        </xdr:cNvSpPr>
      </xdr:nvSpPr>
      <xdr:spPr bwMode="auto">
        <a:xfrm>
          <a:off x="0" y="344424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nl-B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La personne responsable pour la demande certifie avoir pris connaissance de tous les documents ayant trait à la base de données de produits PEB mis à sa disposition (procédures générales, procédures spécifiques, coûts afférents). Elle en accepte les conditions. En outre, elle s'engage à signaler immédiatement à l'opérateur tout changement (modification, suppression, etc.) relatif aux données de ses produits, ceci conformément aux procédures prévues. </a:t>
          </a:r>
        </a:p>
        <a:p>
          <a:pPr algn="l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Le signataire accepte de payer les coûts afférents tels que mentionnés dans le document 0_G.c. </a:t>
          </a:r>
        </a:p>
        <a:p>
          <a:pPr algn="l" rtl="0">
            <a:defRPr sz="1000"/>
          </a:pPr>
          <a:endParaRPr lang="nl-B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nl-B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nl-B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52</xdr:row>
      <xdr:rowOff>45720</xdr:rowOff>
    </xdr:from>
    <xdr:to>
      <xdr:col>6</xdr:col>
      <xdr:colOff>988700</xdr:colOff>
      <xdr:row>59</xdr:row>
      <xdr:rowOff>0</xdr:rowOff>
    </xdr:to>
    <xdr:sp macro="" textlink="">
      <xdr:nvSpPr>
        <xdr:cNvPr id="12355" name="Text Box 4">
          <a:extLst>
            <a:ext uri="{FF2B5EF4-FFF2-40B4-BE49-F238E27FC236}">
              <a16:creationId xmlns:a16="http://schemas.microsoft.com/office/drawing/2014/main" id="{00000000-0008-0000-0200-000043300000}"/>
            </a:ext>
          </a:extLst>
        </xdr:cNvPr>
        <xdr:cNvSpPr txBox="1">
          <a:spLocks noChangeArrowheads="1"/>
        </xdr:cNvSpPr>
      </xdr:nvSpPr>
      <xdr:spPr bwMode="auto">
        <a:xfrm>
          <a:off x="121920" y="8953500"/>
          <a:ext cx="9334500" cy="12877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r>
            <a:rPr lang="nl-BE" sz="1200" b="0" i="0" u="sng" strike="noStrike" baseline="0">
              <a:solidFill>
                <a:srgbClr val="000000"/>
              </a:solidFill>
              <a:latin typeface="Arial"/>
              <a:cs typeface="Arial"/>
            </a:rPr>
            <a:t>Information</a:t>
          </a: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: </a:t>
          </a:r>
        </a:p>
        <a:p>
          <a:pPr algn="l" rtl="0">
            <a:defRPr sz="1000"/>
          </a:pPr>
          <a:endParaRPr lang="nl-B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Cette feuille reprend les données de produits. Pour plus de détails sur ces données, voir la procédure spécifique.</a:t>
          </a:r>
        </a:p>
        <a:p>
          <a:pPr algn="l" rtl="0">
            <a:defRPr sz="1000"/>
          </a:pPr>
          <a:endParaRPr lang="nl-B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nl-BE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Il est recommandé de suivre la procédure spécifique doc_4.4_S.a avant de remplir cette feuille Excel.</a:t>
          </a:r>
        </a:p>
        <a:p>
          <a:pPr algn="l" rtl="0">
            <a:defRPr sz="1000"/>
          </a:pPr>
          <a:endParaRPr lang="nl-B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pbd.be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B2:H30"/>
  <sheetViews>
    <sheetView showGridLines="0" showRowColHeaders="0" zoomScaleNormal="100" workbookViewId="0"/>
  </sheetViews>
  <sheetFormatPr defaultRowHeight="15" x14ac:dyDescent="0.4"/>
  <cols>
    <col min="1" max="2" width="5.6640625" customWidth="1"/>
    <col min="8" max="8" width="6.5546875" customWidth="1"/>
    <col min="9" max="9" width="17.109375" customWidth="1"/>
  </cols>
  <sheetData>
    <row r="2" spans="2:8" ht="6" customHeight="1" x14ac:dyDescent="0.4"/>
    <row r="3" spans="2:8" ht="26.25" customHeight="1" x14ac:dyDescent="0.4">
      <c r="B3" s="5"/>
      <c r="C3" s="6"/>
      <c r="D3" s="6"/>
      <c r="E3" s="7"/>
      <c r="F3" s="8"/>
      <c r="G3" s="6"/>
      <c r="H3" s="9"/>
    </row>
    <row r="4" spans="2:8" ht="40.5" customHeight="1" x14ac:dyDescent="0.4">
      <c r="B4" s="10"/>
      <c r="C4" s="11"/>
      <c r="D4" s="11"/>
      <c r="E4" s="17"/>
      <c r="F4" s="13"/>
      <c r="G4" s="11"/>
      <c r="H4" s="14"/>
    </row>
    <row r="5" spans="2:8" x14ac:dyDescent="0.4">
      <c r="B5" s="10"/>
      <c r="C5" s="11"/>
      <c r="D5" s="11"/>
      <c r="E5" s="17"/>
      <c r="F5" s="13"/>
      <c r="G5" s="11"/>
      <c r="H5" s="14"/>
    </row>
    <row r="6" spans="2:8" ht="21.75" customHeight="1" x14ac:dyDescent="0.4">
      <c r="B6" s="10"/>
      <c r="C6" s="11"/>
      <c r="D6" s="11"/>
      <c r="E6" s="17"/>
      <c r="F6" s="13"/>
      <c r="G6" s="11"/>
      <c r="H6" s="14"/>
    </row>
    <row r="7" spans="2:8" ht="17.25" x14ac:dyDescent="0.45">
      <c r="B7" s="10"/>
      <c r="C7" s="11"/>
      <c r="D7" s="11"/>
      <c r="E7" s="12" t="s">
        <v>9</v>
      </c>
      <c r="F7" s="13"/>
      <c r="G7" s="11"/>
      <c r="H7" s="14"/>
    </row>
    <row r="8" spans="2:8" x14ac:dyDescent="0.4">
      <c r="B8" s="10"/>
      <c r="C8" s="11"/>
      <c r="D8" s="11"/>
      <c r="E8" s="15"/>
      <c r="F8" s="13"/>
      <c r="G8" s="11"/>
      <c r="H8" s="14"/>
    </row>
    <row r="9" spans="2:8" ht="17.25" x14ac:dyDescent="0.45">
      <c r="B9" s="10"/>
      <c r="C9" s="11"/>
      <c r="D9" s="11"/>
      <c r="E9" s="12" t="s">
        <v>4</v>
      </c>
      <c r="F9" s="13"/>
      <c r="G9" s="11"/>
      <c r="H9" s="14"/>
    </row>
    <row r="10" spans="2:8" x14ac:dyDescent="0.4">
      <c r="B10" s="10"/>
      <c r="C10" s="11"/>
      <c r="D10" s="11"/>
      <c r="E10" s="16" t="s">
        <v>8</v>
      </c>
      <c r="F10" s="13"/>
      <c r="G10" s="11"/>
      <c r="H10" s="14"/>
    </row>
    <row r="11" spans="2:8" x14ac:dyDescent="0.4">
      <c r="B11" s="10"/>
      <c r="C11" s="11"/>
      <c r="D11" s="11"/>
      <c r="E11" s="16" t="s">
        <v>5</v>
      </c>
      <c r="F11" s="13"/>
      <c r="G11" s="11"/>
      <c r="H11" s="14"/>
    </row>
    <row r="12" spans="2:8" x14ac:dyDescent="0.4">
      <c r="B12" s="10"/>
      <c r="C12" s="11"/>
      <c r="D12" s="11"/>
      <c r="E12" s="17"/>
      <c r="F12" s="13"/>
      <c r="G12" s="11"/>
      <c r="H12" s="14"/>
    </row>
    <row r="13" spans="2:8" x14ac:dyDescent="0.4">
      <c r="B13" s="10"/>
      <c r="C13" s="11"/>
      <c r="D13" s="11"/>
      <c r="E13" s="18"/>
      <c r="F13" s="13"/>
      <c r="G13" s="11"/>
      <c r="H13" s="14"/>
    </row>
    <row r="14" spans="2:8" x14ac:dyDescent="0.4">
      <c r="B14" s="10"/>
      <c r="C14" s="11"/>
      <c r="D14" s="11"/>
      <c r="E14" s="18"/>
      <c r="F14" s="13"/>
      <c r="G14" s="11"/>
      <c r="H14" s="14"/>
    </row>
    <row r="15" spans="2:8" ht="17.25" x14ac:dyDescent="0.45">
      <c r="B15" s="10"/>
      <c r="C15" s="11"/>
      <c r="D15" s="11"/>
      <c r="E15" s="26" t="s">
        <v>21</v>
      </c>
      <c r="F15" s="13"/>
      <c r="G15" s="11"/>
      <c r="H15" s="14"/>
    </row>
    <row r="16" spans="2:8" ht="9" customHeight="1" x14ac:dyDescent="0.45">
      <c r="B16" s="10"/>
      <c r="C16" s="11"/>
      <c r="D16" s="11"/>
      <c r="E16" s="26"/>
      <c r="F16" s="13"/>
      <c r="G16" s="11"/>
      <c r="H16" s="14"/>
    </row>
    <row r="17" spans="2:8" x14ac:dyDescent="0.4">
      <c r="B17" s="10"/>
      <c r="C17" s="11"/>
      <c r="D17" s="11"/>
      <c r="E17" s="27" t="s">
        <v>201</v>
      </c>
      <c r="F17" s="13"/>
      <c r="G17" s="11"/>
      <c r="H17" s="14"/>
    </row>
    <row r="18" spans="2:8" x14ac:dyDescent="0.4">
      <c r="B18" s="10"/>
      <c r="C18" s="11"/>
      <c r="D18" s="11"/>
      <c r="E18" s="279" t="s">
        <v>197</v>
      </c>
      <c r="F18" s="13"/>
      <c r="G18" s="11"/>
      <c r="H18" s="14"/>
    </row>
    <row r="19" spans="2:8" x14ac:dyDescent="0.4">
      <c r="B19" s="10"/>
      <c r="C19" s="11"/>
      <c r="D19" s="11"/>
      <c r="E19" s="29" t="s">
        <v>6</v>
      </c>
      <c r="F19" s="13"/>
      <c r="G19" s="11"/>
      <c r="H19" s="14"/>
    </row>
    <row r="20" spans="2:8" x14ac:dyDescent="0.4">
      <c r="B20" s="10"/>
      <c r="C20" s="11"/>
      <c r="D20" s="11"/>
      <c r="E20" s="27"/>
      <c r="F20" s="13"/>
      <c r="G20" s="11"/>
      <c r="H20" s="14"/>
    </row>
    <row r="21" spans="2:8" x14ac:dyDescent="0.4">
      <c r="B21" s="10"/>
      <c r="C21" s="11"/>
      <c r="D21" s="11"/>
      <c r="E21" s="27"/>
      <c r="F21" s="13"/>
      <c r="G21" s="11"/>
      <c r="H21" s="14"/>
    </row>
    <row r="22" spans="2:8" x14ac:dyDescent="0.4">
      <c r="B22" s="10"/>
      <c r="C22" s="11"/>
      <c r="D22" s="11"/>
      <c r="E22" s="27"/>
      <c r="F22" s="13"/>
      <c r="G22" s="11"/>
      <c r="H22" s="14"/>
    </row>
    <row r="23" spans="2:8" x14ac:dyDescent="0.4">
      <c r="B23" s="10"/>
      <c r="C23" s="11"/>
      <c r="D23" s="11"/>
      <c r="E23" s="18"/>
      <c r="F23" s="13"/>
      <c r="G23" s="11"/>
      <c r="H23" s="14"/>
    </row>
    <row r="24" spans="2:8" x14ac:dyDescent="0.4">
      <c r="B24" s="10"/>
      <c r="C24" s="11"/>
      <c r="D24" s="11"/>
      <c r="E24" s="17" t="s">
        <v>164</v>
      </c>
      <c r="F24" s="13"/>
      <c r="G24" s="11"/>
      <c r="H24" s="14"/>
    </row>
    <row r="25" spans="2:8" x14ac:dyDescent="0.4">
      <c r="B25" s="10"/>
      <c r="C25" s="11"/>
      <c r="D25" s="11"/>
      <c r="E25" s="17" t="s">
        <v>20</v>
      </c>
      <c r="F25" s="13"/>
      <c r="G25" s="11"/>
      <c r="H25" s="14"/>
    </row>
    <row r="26" spans="2:8" x14ac:dyDescent="0.4">
      <c r="B26" s="10"/>
      <c r="C26" s="11"/>
      <c r="D26" s="11"/>
      <c r="E26" s="17"/>
      <c r="F26" s="13"/>
      <c r="G26" s="11"/>
      <c r="H26" s="14"/>
    </row>
    <row r="27" spans="2:8" x14ac:dyDescent="0.4">
      <c r="B27" s="10"/>
      <c r="C27" s="11"/>
      <c r="D27" s="11"/>
      <c r="E27" s="19"/>
      <c r="F27" s="13"/>
      <c r="G27" s="11"/>
      <c r="H27" s="14"/>
    </row>
    <row r="28" spans="2:8" x14ac:dyDescent="0.4">
      <c r="B28" s="10"/>
      <c r="C28" s="11"/>
      <c r="D28" s="11"/>
      <c r="E28" s="28"/>
      <c r="F28" s="13"/>
      <c r="G28" s="11"/>
      <c r="H28" s="14"/>
    </row>
    <row r="29" spans="2:8" x14ac:dyDescent="0.4">
      <c r="B29" s="20"/>
      <c r="C29" s="21"/>
      <c r="D29" s="21"/>
      <c r="E29" s="22"/>
      <c r="F29" s="23"/>
      <c r="G29" s="21"/>
      <c r="H29" s="24"/>
    </row>
    <row r="30" spans="2:8" x14ac:dyDescent="0.4">
      <c r="E30" s="25"/>
      <c r="F30" s="1"/>
    </row>
  </sheetData>
  <sheetProtection algorithmName="SHA-512" hashValue="AMhGBxTbynV2W3AiTM1RX2QaZBmsS4k8aVNnf328RsvJ+JzUkI+QVvR1erS/yDSv9e847IZ2frpiKmHBpH4wjw==" saltValue="BqbBpqy/o7XUzHCNMpWyLQ==" spinCount="100000" sheet="1" objects="1" scenarios="1"/>
  <phoneticPr fontId="5" type="noConversion"/>
  <hyperlinks>
    <hyperlink ref="E19" r:id="rId1" xr:uid="{00000000-0004-0000-0000-000000000000}"/>
  </hyperlinks>
  <pageMargins left="0.74803149606299213" right="0.74803149606299213" top="0.98425196850393704" bottom="0.98425196850393704" header="0.51181102362204722" footer="0.51181102362204722"/>
  <pageSetup paperSize="9" scale="91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indexed="10"/>
    <pageSetUpPr fitToPage="1"/>
  </sheetPr>
  <dimension ref="B1:E15"/>
  <sheetViews>
    <sheetView showGridLines="0" showRowColHeaders="0" zoomScaleNormal="100" workbookViewId="0">
      <selection activeCell="D10" sqref="D10"/>
    </sheetView>
  </sheetViews>
  <sheetFormatPr defaultRowHeight="15" x14ac:dyDescent="0.4"/>
  <cols>
    <col min="1" max="1" width="1" customWidth="1"/>
    <col min="2" max="2" width="4.33203125" customWidth="1"/>
    <col min="3" max="3" width="27.77734375" customWidth="1"/>
    <col min="4" max="4" width="33" customWidth="1"/>
    <col min="5" max="5" width="10.21875" customWidth="1"/>
  </cols>
  <sheetData>
    <row r="1" spans="2:5" ht="10.5" customHeight="1" x14ac:dyDescent="0.4"/>
    <row r="2" spans="2:5" s="4" customFormat="1" ht="26.25" customHeight="1" x14ac:dyDescent="0.4">
      <c r="B2" s="310" t="s">
        <v>198</v>
      </c>
      <c r="C2" s="311"/>
      <c r="D2" s="311"/>
      <c r="E2" s="312"/>
    </row>
    <row r="3" spans="2:5" s="30" customFormat="1" x14ac:dyDescent="0.4">
      <c r="B3" s="313"/>
      <c r="C3" s="314"/>
      <c r="D3" s="314"/>
      <c r="E3" s="315"/>
    </row>
    <row r="4" spans="2:5" s="4" customFormat="1" ht="6" customHeight="1" x14ac:dyDescent="0.4">
      <c r="B4" s="316"/>
      <c r="C4" s="317"/>
      <c r="D4" s="317"/>
      <c r="E4" s="318"/>
    </row>
    <row r="5" spans="2:5" s="4" customFormat="1" x14ac:dyDescent="0.4"/>
    <row r="6" spans="2:5" s="4" customFormat="1" x14ac:dyDescent="0.4">
      <c r="C6" s="4" t="s">
        <v>199</v>
      </c>
    </row>
    <row r="7" spans="2:5" s="4" customFormat="1" x14ac:dyDescent="0.4"/>
    <row r="8" spans="2:5" s="4" customFormat="1" x14ac:dyDescent="0.4"/>
    <row r="9" spans="2:5" x14ac:dyDescent="0.4">
      <c r="C9" s="2" t="s">
        <v>0</v>
      </c>
    </row>
    <row r="10" spans="2:5" ht="15.4" x14ac:dyDescent="0.45">
      <c r="C10" s="278" t="s">
        <v>196</v>
      </c>
      <c r="D10" s="121"/>
    </row>
    <row r="12" spans="2:5" x14ac:dyDescent="0.4">
      <c r="C12" s="278" t="s">
        <v>2</v>
      </c>
      <c r="D12" s="122"/>
    </row>
    <row r="13" spans="2:5" x14ac:dyDescent="0.4">
      <c r="C13" s="278"/>
    </row>
    <row r="14" spans="2:5" ht="15.4" x14ac:dyDescent="0.45">
      <c r="C14" s="278" t="s">
        <v>182</v>
      </c>
      <c r="D14" s="123"/>
    </row>
    <row r="15" spans="2:5" x14ac:dyDescent="0.4">
      <c r="C15" s="2"/>
      <c r="D15" s="2"/>
    </row>
  </sheetData>
  <sheetProtection algorithmName="SHA-512" hashValue="Z1WWkWNkg1IVpntSPza5CkXxrz0e68Rpo7G4fvtpPNAzTUiGNUJrG73UeHuQsKWy1MmEhosGS+Yq1ZkOdCbbaw==" saltValue="1wqhCUcDuOagzJMdB/mGzg==" spinCount="100000" sheet="1" objects="1" scenarios="1"/>
  <protectedRanges>
    <protectedRange sqref="D10 D12 D14" name="Range1"/>
  </protectedRanges>
  <mergeCells count="1">
    <mergeCell ref="B2:E4"/>
  </mergeCells>
  <phoneticPr fontId="5" type="noConversion"/>
  <dataValidations xWindow="423" yWindow="213" count="1">
    <dataValidation allowBlank="1" showErrorMessage="1" sqref="D10" xr:uid="{00000000-0002-0000-0100-000000000000}"/>
  </dataValidations>
  <printOptions horizontalCentered="1"/>
  <pageMargins left="0.74803149606299213" right="0.74803149606299213" top="0.59055118110236227" bottom="0.98425196850393704" header="0.51181102362204722" footer="0.51181102362204722"/>
  <pageSetup paperSize="9" scale="50" orientation="landscape" r:id="rId1"/>
  <headerFooter alignWithMargins="0">
    <oddFooter>&amp;L&amp;F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34"/>
  </sheetPr>
  <dimension ref="A1:BW60"/>
  <sheetViews>
    <sheetView tabSelected="1" zoomScale="70" zoomScaleNormal="70" workbookViewId="0">
      <selection activeCell="AN18" sqref="AN18"/>
    </sheetView>
  </sheetViews>
  <sheetFormatPr defaultRowHeight="15" outlineLevelCol="1" x14ac:dyDescent="0.4"/>
  <cols>
    <col min="1" max="1" width="1.44140625" customWidth="1"/>
    <col min="2" max="2" width="18.6640625" customWidth="1"/>
    <col min="3" max="3" width="16.33203125" customWidth="1"/>
    <col min="4" max="4" width="37" customWidth="1"/>
    <col min="5" max="9" width="30.77734375" customWidth="1"/>
    <col min="10" max="13" width="22.77734375" customWidth="1"/>
    <col min="14" max="14" width="13.33203125" style="1" customWidth="1"/>
    <col min="15" max="15" width="14.21875" style="1" customWidth="1"/>
    <col min="16" max="16" width="11.77734375" customWidth="1"/>
    <col min="17" max="17" width="14.6640625" customWidth="1"/>
    <col min="18" max="18" width="15.33203125" customWidth="1"/>
    <col min="19" max="19" width="10.77734375" customWidth="1"/>
    <col min="20" max="20" width="14.21875" customWidth="1"/>
    <col min="21" max="21" width="14.77734375" customWidth="1"/>
    <col min="22" max="22" width="17.21875" customWidth="1"/>
    <col min="23" max="24" width="10.77734375" customWidth="1"/>
    <col min="25" max="25" width="17.33203125" bestFit="1" customWidth="1"/>
    <col min="26" max="27" width="10.77734375" customWidth="1"/>
    <col min="28" max="28" width="17.33203125" bestFit="1" customWidth="1"/>
    <col min="29" max="30" width="10.77734375" customWidth="1"/>
    <col min="31" max="31" width="17.33203125" bestFit="1" customWidth="1"/>
    <col min="32" max="33" width="10.77734375" customWidth="1"/>
    <col min="34" max="34" width="17.33203125" hidden="1" customWidth="1"/>
    <col min="35" max="36" width="10.77734375" hidden="1" customWidth="1"/>
    <col min="37" max="37" width="15.21875" customWidth="1"/>
    <col min="38" max="38" width="16.21875" bestFit="1" customWidth="1"/>
    <col min="39" max="39" width="13.109375" customWidth="1"/>
    <col min="41" max="41" width="9.109375" style="1" hidden="1" customWidth="1" outlineLevel="1"/>
    <col min="42" max="42" width="8.77734375" hidden="1" customWidth="1" outlineLevel="1"/>
    <col min="43" max="43" width="9.109375" hidden="1" customWidth="1" outlineLevel="1"/>
    <col min="44" max="44" width="8.88671875" customWidth="1" collapsed="1"/>
  </cols>
  <sheetData>
    <row r="1" spans="1:75" x14ac:dyDescent="0.4">
      <c r="N1"/>
      <c r="O1"/>
      <c r="AL1" s="1"/>
      <c r="AM1" s="1"/>
    </row>
    <row r="2" spans="1:75" ht="15.75" customHeight="1" x14ac:dyDescent="0.4">
      <c r="B2" s="170"/>
      <c r="C2" s="171"/>
      <c r="D2" s="171"/>
      <c r="E2" s="171"/>
      <c r="F2" s="171"/>
      <c r="G2" s="171"/>
      <c r="H2" s="171"/>
      <c r="I2" s="171"/>
      <c r="J2" s="265"/>
      <c r="K2" s="265"/>
      <c r="L2" s="265"/>
      <c r="M2" s="265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2"/>
      <c r="AM2" s="293"/>
      <c r="AO2" s="3" t="s">
        <v>39</v>
      </c>
    </row>
    <row r="3" spans="1:75" ht="15.75" customHeight="1" x14ac:dyDescent="0.4">
      <c r="B3" s="173"/>
      <c r="C3" s="174" t="s">
        <v>7</v>
      </c>
      <c r="D3" s="174"/>
      <c r="E3" s="174"/>
      <c r="F3" s="174"/>
      <c r="G3" s="174"/>
      <c r="H3" s="174"/>
      <c r="I3" s="174"/>
      <c r="J3" s="268"/>
      <c r="K3" s="268"/>
      <c r="L3" s="268"/>
      <c r="M3" s="268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5"/>
      <c r="AM3" s="293"/>
      <c r="AO3" s="3"/>
    </row>
    <row r="4" spans="1:75" ht="15.75" customHeight="1" x14ac:dyDescent="0.4">
      <c r="B4" s="173"/>
      <c r="C4" s="174" t="s">
        <v>161</v>
      </c>
      <c r="D4" s="174"/>
      <c r="E4" s="174"/>
      <c r="F4" s="174"/>
      <c r="G4" s="174"/>
      <c r="H4" s="174"/>
      <c r="I4" s="174"/>
      <c r="J4" s="268"/>
      <c r="K4" s="268"/>
      <c r="L4" s="268"/>
      <c r="M4" s="268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  <c r="AE4" s="174"/>
      <c r="AF4" s="174"/>
      <c r="AG4" s="174"/>
      <c r="AH4" s="174"/>
      <c r="AI4" s="174"/>
      <c r="AJ4" s="174"/>
      <c r="AK4" s="174"/>
      <c r="AL4" s="175"/>
      <c r="AM4" s="293"/>
      <c r="AO4" s="1">
        <v>1.5</v>
      </c>
    </row>
    <row r="5" spans="1:75" ht="15.75" customHeight="1" x14ac:dyDescent="0.4">
      <c r="B5" s="176"/>
      <c r="C5" s="177"/>
      <c r="D5" s="177"/>
      <c r="E5" s="177"/>
      <c r="F5" s="177"/>
      <c r="G5" s="177"/>
      <c r="H5" s="177"/>
      <c r="I5" s="177"/>
      <c r="J5" s="271"/>
      <c r="K5" s="271"/>
      <c r="L5" s="271"/>
      <c r="M5" s="271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  <c r="AK5" s="177"/>
      <c r="AL5" s="178"/>
      <c r="AM5" s="293"/>
      <c r="AO5" s="1">
        <v>0.95</v>
      </c>
    </row>
    <row r="6" spans="1:75" s="34" customFormat="1" ht="15.4" thickBot="1" x14ac:dyDescent="0.4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O6" s="114">
        <v>40695</v>
      </c>
    </row>
    <row r="7" spans="1:75" s="180" customFormat="1" ht="25.5" customHeight="1" thickBot="1" x14ac:dyDescent="0.45">
      <c r="B7" s="181" t="s">
        <v>183</v>
      </c>
      <c r="C7" s="338" t="s">
        <v>19</v>
      </c>
      <c r="D7" s="339"/>
      <c r="E7" s="339"/>
      <c r="F7" s="339"/>
      <c r="G7" s="339"/>
      <c r="H7" s="339"/>
      <c r="I7" s="339"/>
      <c r="J7" s="339"/>
      <c r="K7" s="339"/>
      <c r="L7" s="339"/>
      <c r="M7" s="339"/>
      <c r="N7" s="339"/>
      <c r="O7" s="340"/>
      <c r="P7" s="338" t="s">
        <v>150</v>
      </c>
      <c r="Q7" s="339"/>
      <c r="R7" s="339"/>
      <c r="S7" s="339"/>
      <c r="T7" s="339"/>
      <c r="U7" s="339"/>
      <c r="V7" s="339"/>
      <c r="W7" s="339"/>
      <c r="X7" s="339"/>
      <c r="Y7" s="339"/>
      <c r="Z7" s="339"/>
      <c r="AA7" s="339"/>
      <c r="AB7" s="339"/>
      <c r="AC7" s="339"/>
      <c r="AD7" s="339"/>
      <c r="AE7" s="339"/>
      <c r="AF7" s="339"/>
      <c r="AG7" s="339"/>
      <c r="AH7" s="339"/>
      <c r="AI7" s="339"/>
      <c r="AJ7" s="339"/>
      <c r="AK7" s="339"/>
      <c r="AL7" s="340"/>
      <c r="AM7" s="294"/>
      <c r="AO7" s="182"/>
    </row>
    <row r="8" spans="1:75" s="3" customFormat="1" ht="27.75" customHeight="1" thickBot="1" x14ac:dyDescent="0.45">
      <c r="A8" s="108"/>
      <c r="B8" s="179"/>
      <c r="C8" s="179"/>
      <c r="D8" s="179"/>
      <c r="E8" s="179"/>
      <c r="F8" s="179"/>
      <c r="G8" s="179"/>
      <c r="H8" s="179"/>
      <c r="I8" s="179"/>
      <c r="J8" s="303"/>
      <c r="K8" s="303"/>
      <c r="L8" s="303"/>
      <c r="M8" s="303"/>
      <c r="N8" s="179"/>
      <c r="O8" s="179"/>
      <c r="P8" s="343"/>
      <c r="Q8" s="343"/>
      <c r="R8" s="343"/>
      <c r="S8" s="343"/>
      <c r="T8" s="343"/>
      <c r="U8" s="343"/>
      <c r="V8" s="343"/>
      <c r="W8" s="343"/>
      <c r="X8" s="343"/>
      <c r="Y8" s="343"/>
      <c r="Z8" s="343"/>
      <c r="AA8" s="343"/>
      <c r="AB8" s="343"/>
      <c r="AC8" s="343"/>
      <c r="AD8" s="343"/>
      <c r="AE8" s="343"/>
      <c r="AF8" s="343"/>
      <c r="AG8" s="343"/>
      <c r="AH8" s="343"/>
      <c r="AI8" s="343"/>
      <c r="AJ8" s="343"/>
      <c r="AK8" s="343"/>
      <c r="AL8" s="343"/>
      <c r="AM8" s="290"/>
      <c r="AO8" s="1"/>
    </row>
    <row r="9" spans="1:75" s="3" customFormat="1" ht="18.75" customHeight="1" x14ac:dyDescent="0.4">
      <c r="A9" s="108"/>
      <c r="B9" s="323" t="s">
        <v>11</v>
      </c>
      <c r="C9" s="353" t="s">
        <v>151</v>
      </c>
      <c r="D9" s="346" t="s">
        <v>152</v>
      </c>
      <c r="E9" s="346" t="s">
        <v>26</v>
      </c>
      <c r="F9" s="355" t="s">
        <v>18</v>
      </c>
      <c r="G9" s="356"/>
      <c r="H9" s="355" t="s">
        <v>12</v>
      </c>
      <c r="I9" s="356"/>
      <c r="J9" s="359" t="s">
        <v>153</v>
      </c>
      <c r="K9" s="360"/>
      <c r="L9" s="359" t="s">
        <v>200</v>
      </c>
      <c r="M9" s="360"/>
      <c r="N9" s="321" t="s">
        <v>157</v>
      </c>
      <c r="O9" s="319" t="s">
        <v>156</v>
      </c>
      <c r="P9" s="336" t="s">
        <v>23</v>
      </c>
      <c r="Q9" s="337"/>
      <c r="R9" s="337"/>
      <c r="S9" s="336" t="s">
        <v>24</v>
      </c>
      <c r="T9" s="337"/>
      <c r="U9" s="337"/>
      <c r="V9" s="348" t="s">
        <v>144</v>
      </c>
      <c r="W9" s="349"/>
      <c r="X9" s="349"/>
      <c r="Y9" s="349"/>
      <c r="Z9" s="349"/>
      <c r="AA9" s="349"/>
      <c r="AB9" s="349"/>
      <c r="AC9" s="349"/>
      <c r="AD9" s="349"/>
      <c r="AE9" s="349"/>
      <c r="AF9" s="349"/>
      <c r="AG9" s="349"/>
      <c r="AH9" s="349"/>
      <c r="AI9" s="349"/>
      <c r="AJ9" s="349"/>
      <c r="AK9" s="349"/>
      <c r="AL9" s="350"/>
      <c r="AM9" s="290"/>
      <c r="AO9" s="1"/>
    </row>
    <row r="10" spans="1:75" s="106" customFormat="1" ht="45" customHeight="1" x14ac:dyDescent="0.4">
      <c r="A10" s="105"/>
      <c r="B10" s="323"/>
      <c r="C10" s="354"/>
      <c r="D10" s="347"/>
      <c r="E10" s="347"/>
      <c r="F10" s="357"/>
      <c r="G10" s="358"/>
      <c r="H10" s="357"/>
      <c r="I10" s="358"/>
      <c r="J10" s="361"/>
      <c r="K10" s="362"/>
      <c r="L10" s="361"/>
      <c r="M10" s="362"/>
      <c r="N10" s="322"/>
      <c r="O10" s="320"/>
      <c r="P10" s="185" t="s">
        <v>190</v>
      </c>
      <c r="Q10" s="183" t="s">
        <v>189</v>
      </c>
      <c r="R10" s="184" t="s">
        <v>188</v>
      </c>
      <c r="S10" s="185" t="s">
        <v>190</v>
      </c>
      <c r="T10" s="183" t="s">
        <v>189</v>
      </c>
      <c r="U10" s="184" t="s">
        <v>188</v>
      </c>
      <c r="V10" s="344" t="s">
        <v>129</v>
      </c>
      <c r="W10" s="328"/>
      <c r="X10" s="329"/>
      <c r="Y10" s="345" t="s">
        <v>133</v>
      </c>
      <c r="Z10" s="328"/>
      <c r="AA10" s="329"/>
      <c r="AB10" s="345" t="s">
        <v>134</v>
      </c>
      <c r="AC10" s="328"/>
      <c r="AD10" s="329"/>
      <c r="AE10" s="345" t="s">
        <v>179</v>
      </c>
      <c r="AF10" s="328"/>
      <c r="AG10" s="329"/>
      <c r="AH10" s="327" t="s">
        <v>191</v>
      </c>
      <c r="AI10" s="328"/>
      <c r="AJ10" s="329"/>
      <c r="AK10" s="192" t="s">
        <v>28</v>
      </c>
      <c r="AL10" s="206" t="s">
        <v>29</v>
      </c>
      <c r="AM10" s="295"/>
      <c r="AO10" s="112"/>
    </row>
    <row r="11" spans="1:75" ht="17.25" customHeight="1" x14ac:dyDescent="0.4">
      <c r="A11" s="34"/>
      <c r="B11" s="94"/>
      <c r="C11" s="104" t="s">
        <v>149</v>
      </c>
      <c r="D11" s="146" t="s">
        <v>149</v>
      </c>
      <c r="E11" s="146" t="s">
        <v>149</v>
      </c>
      <c r="F11" s="341" t="s">
        <v>149</v>
      </c>
      <c r="G11" s="342"/>
      <c r="H11" s="341" t="s">
        <v>149</v>
      </c>
      <c r="I11" s="342"/>
      <c r="J11" s="351" t="s">
        <v>149</v>
      </c>
      <c r="K11" s="352"/>
      <c r="L11" s="351" t="s">
        <v>149</v>
      </c>
      <c r="M11" s="352"/>
      <c r="N11" s="103" t="s">
        <v>154</v>
      </c>
      <c r="O11" s="107"/>
      <c r="P11" s="157" t="s">
        <v>30</v>
      </c>
      <c r="Q11" s="158" t="s">
        <v>31</v>
      </c>
      <c r="R11" s="158" t="s">
        <v>32</v>
      </c>
      <c r="S11" s="157" t="s">
        <v>30</v>
      </c>
      <c r="T11" s="158" t="s">
        <v>31</v>
      </c>
      <c r="U11" s="158" t="s">
        <v>32</v>
      </c>
      <c r="V11" s="333" t="s">
        <v>132</v>
      </c>
      <c r="W11" s="325"/>
      <c r="X11" s="326"/>
      <c r="Y11" s="324" t="s">
        <v>132</v>
      </c>
      <c r="Z11" s="325"/>
      <c r="AA11" s="326"/>
      <c r="AB11" s="324" t="s">
        <v>132</v>
      </c>
      <c r="AC11" s="325"/>
      <c r="AD11" s="326"/>
      <c r="AE11" s="324" t="s">
        <v>132</v>
      </c>
      <c r="AF11" s="325"/>
      <c r="AG11" s="326"/>
      <c r="AH11" s="324" t="s">
        <v>132</v>
      </c>
      <c r="AI11" s="325"/>
      <c r="AJ11" s="326"/>
      <c r="AK11" s="158" t="s">
        <v>33</v>
      </c>
      <c r="AL11" s="207" t="s">
        <v>34</v>
      </c>
      <c r="AM11" s="291"/>
    </row>
    <row r="12" spans="1:75" x14ac:dyDescent="0.4">
      <c r="A12" s="34"/>
      <c r="B12" s="283" t="s">
        <v>130</v>
      </c>
      <c r="C12" s="284" t="s">
        <v>130</v>
      </c>
      <c r="D12" s="285" t="s">
        <v>130</v>
      </c>
      <c r="E12" s="285" t="s">
        <v>130</v>
      </c>
      <c r="F12" s="334" t="s">
        <v>130</v>
      </c>
      <c r="G12" s="335"/>
      <c r="H12" s="334" t="s">
        <v>130</v>
      </c>
      <c r="I12" s="335"/>
      <c r="J12" s="341" t="s">
        <v>131</v>
      </c>
      <c r="K12" s="342"/>
      <c r="L12" s="341" t="s">
        <v>131</v>
      </c>
      <c r="M12" s="342"/>
      <c r="N12" s="103" t="s">
        <v>131</v>
      </c>
      <c r="O12" s="286" t="s">
        <v>130</v>
      </c>
      <c r="P12" s="287" t="s">
        <v>130</v>
      </c>
      <c r="Q12" s="158" t="s">
        <v>131</v>
      </c>
      <c r="R12" s="158" t="s">
        <v>131</v>
      </c>
      <c r="S12" s="287" t="s">
        <v>130</v>
      </c>
      <c r="T12" s="158" t="s">
        <v>131</v>
      </c>
      <c r="U12" s="158" t="s">
        <v>131</v>
      </c>
      <c r="V12" s="330" t="s">
        <v>130</v>
      </c>
      <c r="W12" s="331"/>
      <c r="X12" s="332"/>
      <c r="Y12" s="324" t="s">
        <v>131</v>
      </c>
      <c r="Z12" s="325"/>
      <c r="AA12" s="326"/>
      <c r="AB12" s="324" t="s">
        <v>131</v>
      </c>
      <c r="AC12" s="325"/>
      <c r="AD12" s="326"/>
      <c r="AE12" s="324" t="s">
        <v>131</v>
      </c>
      <c r="AF12" s="325"/>
      <c r="AG12" s="326"/>
      <c r="AH12" s="324" t="s">
        <v>131</v>
      </c>
      <c r="AI12" s="325"/>
      <c r="AJ12" s="326"/>
      <c r="AK12" s="288" t="s">
        <v>130</v>
      </c>
      <c r="AL12" s="289" t="s">
        <v>130</v>
      </c>
      <c r="AM12" s="296"/>
      <c r="AN12" s="4"/>
      <c r="AO12" s="297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</row>
    <row r="13" spans="1:75" s="169" customFormat="1" ht="67.5" customHeight="1" x14ac:dyDescent="0.65">
      <c r="A13" s="168"/>
      <c r="B13" s="191"/>
      <c r="C13" s="102"/>
      <c r="D13" s="147"/>
      <c r="E13" s="148"/>
      <c r="F13" s="149"/>
      <c r="G13" s="150"/>
      <c r="H13" s="149"/>
      <c r="I13" s="150"/>
      <c r="J13" s="304"/>
      <c r="K13" s="304"/>
      <c r="L13" s="304"/>
      <c r="M13" s="304"/>
      <c r="N13" s="164" t="s">
        <v>184</v>
      </c>
      <c r="O13" s="165" t="s">
        <v>184</v>
      </c>
      <c r="P13" s="159"/>
      <c r="Q13" s="160" t="s">
        <v>162</v>
      </c>
      <c r="R13" s="160" t="s">
        <v>163</v>
      </c>
      <c r="S13" s="159"/>
      <c r="T13" s="160" t="s">
        <v>162</v>
      </c>
      <c r="U13" s="160" t="s">
        <v>163</v>
      </c>
      <c r="V13" s="166" t="s">
        <v>187</v>
      </c>
      <c r="W13" s="161" t="s">
        <v>36</v>
      </c>
      <c r="X13" s="167" t="s">
        <v>186</v>
      </c>
      <c r="Y13" s="166" t="s">
        <v>187</v>
      </c>
      <c r="Z13" s="161" t="s">
        <v>36</v>
      </c>
      <c r="AA13" s="167" t="s">
        <v>186</v>
      </c>
      <c r="AB13" s="166" t="s">
        <v>187</v>
      </c>
      <c r="AC13" s="161" t="s">
        <v>36</v>
      </c>
      <c r="AD13" s="167" t="s">
        <v>186</v>
      </c>
      <c r="AE13" s="166" t="s">
        <v>187</v>
      </c>
      <c r="AF13" s="161" t="s">
        <v>36</v>
      </c>
      <c r="AG13" s="167" t="s">
        <v>186</v>
      </c>
      <c r="AH13" s="166" t="s">
        <v>185</v>
      </c>
      <c r="AI13" s="161" t="s">
        <v>36</v>
      </c>
      <c r="AJ13" s="167" t="s">
        <v>186</v>
      </c>
      <c r="AK13" s="148"/>
      <c r="AL13" s="208"/>
      <c r="AM13" s="298"/>
      <c r="AN13" s="299"/>
      <c r="AO13" s="297" t="s">
        <v>169</v>
      </c>
      <c r="AP13" s="299" t="s">
        <v>170</v>
      </c>
      <c r="AQ13" s="299" t="s">
        <v>171</v>
      </c>
      <c r="AR13" s="299"/>
      <c r="AS13" s="299"/>
      <c r="AT13" s="299"/>
      <c r="AU13" s="299"/>
      <c r="AV13" s="299"/>
      <c r="AW13" s="299"/>
      <c r="AX13" s="299"/>
      <c r="AY13" s="299"/>
      <c r="AZ13" s="299"/>
      <c r="BA13" s="299"/>
      <c r="BB13" s="299"/>
      <c r="BC13" s="299"/>
      <c r="BD13" s="299"/>
      <c r="BE13" s="299"/>
      <c r="BF13" s="299"/>
      <c r="BG13" s="299"/>
      <c r="BH13" s="299"/>
      <c r="BI13" s="299"/>
      <c r="BJ13" s="299"/>
      <c r="BK13" s="299"/>
      <c r="BL13" s="299"/>
      <c r="BM13" s="299"/>
      <c r="BN13" s="299"/>
      <c r="BO13" s="299"/>
      <c r="BP13" s="299"/>
      <c r="BQ13" s="299"/>
      <c r="BR13" s="299"/>
      <c r="BS13" s="299"/>
      <c r="BT13" s="299"/>
      <c r="BU13" s="299"/>
      <c r="BV13" s="299"/>
      <c r="BW13" s="299"/>
    </row>
    <row r="14" spans="1:75" s="156" customFormat="1" ht="19.5" customHeight="1" thickBot="1" x14ac:dyDescent="0.45">
      <c r="A14" s="151"/>
      <c r="B14" s="282" t="s">
        <v>27</v>
      </c>
      <c r="C14" s="152" t="s">
        <v>17</v>
      </c>
      <c r="D14" s="153"/>
      <c r="E14" s="153"/>
      <c r="F14" s="153" t="s">
        <v>10</v>
      </c>
      <c r="G14" s="153" t="s">
        <v>3</v>
      </c>
      <c r="H14" s="153" t="s">
        <v>10</v>
      </c>
      <c r="I14" s="153" t="s">
        <v>3</v>
      </c>
      <c r="J14" s="305" t="s">
        <v>10</v>
      </c>
      <c r="K14" s="305" t="s">
        <v>3</v>
      </c>
      <c r="L14" s="305" t="s">
        <v>10</v>
      </c>
      <c r="M14" s="305" t="s">
        <v>3</v>
      </c>
      <c r="N14" s="154" t="s">
        <v>155</v>
      </c>
      <c r="O14" s="155" t="s">
        <v>155</v>
      </c>
      <c r="P14" s="162" t="s">
        <v>27</v>
      </c>
      <c r="Q14" s="153" t="s">
        <v>22</v>
      </c>
      <c r="R14" s="153" t="s">
        <v>22</v>
      </c>
      <c r="S14" s="162" t="s">
        <v>27</v>
      </c>
      <c r="T14" s="153" t="s">
        <v>22</v>
      </c>
      <c r="U14" s="153" t="s">
        <v>22</v>
      </c>
      <c r="V14" s="163"/>
      <c r="W14" s="153" t="s">
        <v>35</v>
      </c>
      <c r="X14" s="153" t="s">
        <v>25</v>
      </c>
      <c r="Y14" s="163"/>
      <c r="Z14" s="153" t="s">
        <v>35</v>
      </c>
      <c r="AA14" s="153" t="s">
        <v>25</v>
      </c>
      <c r="AB14" s="163"/>
      <c r="AC14" s="153" t="s">
        <v>35</v>
      </c>
      <c r="AD14" s="153" t="s">
        <v>25</v>
      </c>
      <c r="AE14" s="163"/>
      <c r="AF14" s="153" t="s">
        <v>35</v>
      </c>
      <c r="AG14" s="153" t="s">
        <v>25</v>
      </c>
      <c r="AH14" s="162" t="s">
        <v>25</v>
      </c>
      <c r="AI14" s="153" t="s">
        <v>35</v>
      </c>
      <c r="AJ14" s="153" t="s">
        <v>25</v>
      </c>
      <c r="AK14" s="153"/>
      <c r="AL14" s="209"/>
      <c r="AM14" s="300"/>
      <c r="AN14" s="301"/>
      <c r="AO14" s="302"/>
      <c r="AP14" s="301"/>
      <c r="AQ14" s="301"/>
      <c r="AR14" s="301"/>
      <c r="AS14" s="301"/>
      <c r="AT14" s="301"/>
      <c r="AU14" s="301"/>
      <c r="AV14" s="301"/>
      <c r="AW14" s="301"/>
      <c r="AX14" s="301"/>
      <c r="AY14" s="301"/>
      <c r="AZ14" s="301"/>
      <c r="BA14" s="301"/>
      <c r="BB14" s="301"/>
      <c r="BC14" s="301"/>
      <c r="BD14" s="301"/>
      <c r="BE14" s="301"/>
      <c r="BF14" s="301"/>
      <c r="BG14" s="301"/>
      <c r="BH14" s="301"/>
      <c r="BI14" s="301"/>
      <c r="BJ14" s="301"/>
      <c r="BK14" s="301"/>
      <c r="BL14" s="301"/>
      <c r="BM14" s="301"/>
      <c r="BN14" s="301"/>
      <c r="BO14" s="301"/>
      <c r="BP14" s="301"/>
      <c r="BQ14" s="301"/>
      <c r="BR14" s="301"/>
      <c r="BS14" s="301"/>
      <c r="BT14" s="301"/>
      <c r="BU14" s="301"/>
      <c r="BV14" s="301"/>
      <c r="BW14" s="301"/>
    </row>
    <row r="15" spans="1:75" x14ac:dyDescent="0.4">
      <c r="A15" s="34"/>
      <c r="B15" s="199"/>
      <c r="C15" s="200"/>
      <c r="D15" s="280" t="str">
        <f>IF(C15="4.4.1","Simple flux",IF(C15="4.4.2","Double flux avec récupération de chaleur", IF(C15="4.4.3", "Double flux sans récupération de chaleur", "")))</f>
        <v/>
      </c>
      <c r="E15" s="139"/>
      <c r="F15" s="139"/>
      <c r="G15" s="139"/>
      <c r="H15" s="139"/>
      <c r="I15" s="139"/>
      <c r="J15" s="306"/>
      <c r="K15" s="306"/>
      <c r="L15" s="306"/>
      <c r="M15" s="306"/>
      <c r="N15" s="139"/>
      <c r="O15" s="140"/>
      <c r="P15" s="197"/>
      <c r="Q15" s="143"/>
      <c r="R15" s="143"/>
      <c r="S15" s="197"/>
      <c r="T15" s="143"/>
      <c r="U15" s="143"/>
      <c r="V15" s="197"/>
      <c r="W15" s="193" t="str">
        <f>IF(V15="","",HLOOKUP(V15,'n°5 -Données rendement (calcul)'!$I$72:$W$74,2,FALSE))</f>
        <v/>
      </c>
      <c r="X15" s="194" t="str">
        <f>IF(V15="","",HLOOKUP(V15,'n°5 -Données rendement (calcul)'!$I$72:$W$74,3,FALSE))</f>
        <v/>
      </c>
      <c r="Y15" s="139"/>
      <c r="Z15" s="193" t="str">
        <f>IF(Y15="","",HLOOKUP(Y15,'n°5 -Données rendement (calcul)'!$I$72:$W$74,2,FALSE))</f>
        <v/>
      </c>
      <c r="AA15" s="194" t="str">
        <f>IF(Y15="","",HLOOKUP(Y15,'n°5 -Données rendement (calcul)'!$I$72:$W$74,3,FALSE))</f>
        <v/>
      </c>
      <c r="AB15" s="139"/>
      <c r="AC15" s="193" t="str">
        <f>IF(AB15="","",HLOOKUP(AB15,'n°5 -Données rendement (calcul)'!$I$72:$W$74,2,FALSE))</f>
        <v/>
      </c>
      <c r="AD15" s="194" t="str">
        <f>IF(AB15="","",HLOOKUP(AB15,'n°5 -Données rendement (calcul)'!$I$72:$W$74,3,FALSE))</f>
        <v/>
      </c>
      <c r="AE15" s="139"/>
      <c r="AF15" s="193" t="str">
        <f>IF(AE15="","",HLOOKUP(AE15,'n°5 -Données rendement (calcul)'!$I$72:$W$74,2,FALSE))</f>
        <v/>
      </c>
      <c r="AG15" s="194" t="str">
        <f>IF(AE15="","",HLOOKUP(AE15,'n°5 -Données rendement (calcul)'!$I$72:$W$74,3,FALSE))</f>
        <v/>
      </c>
      <c r="AH15" s="139"/>
      <c r="AI15" s="193" t="str">
        <f>IF(OR(AP15=0,AQ15="",AH15=""),"",IF(AQ15&lt;=$AO$6,$AO$5*HLOOKUP(AP15,'n°5 -Données rendement (calcul)'!$I$72:$W$75,2,FALSE),""))</f>
        <v/>
      </c>
      <c r="AJ15" s="194" t="str">
        <f>IF(AI15="","",MIN(AO15*$AO$4,AH15))</f>
        <v/>
      </c>
      <c r="AK15" s="139"/>
      <c r="AL15" s="210"/>
      <c r="AM15" s="292"/>
      <c r="AO15" s="113">
        <f>MAX(X15,AA15,AD15)</f>
        <v>0</v>
      </c>
      <c r="AP15">
        <f>IF(X15=AO15,V15,IF(AA15=AO15,Y15,IF(AD15=AO15,AB15,)))</f>
        <v>0</v>
      </c>
      <c r="AQ15" s="118" t="str">
        <f>IF(AP15=0,"",HLOOKUP(AP15,'n°5 -Données rendement (calcul)'!$I$72:$W$75,4,FALSE))</f>
        <v/>
      </c>
    </row>
    <row r="16" spans="1:75" x14ac:dyDescent="0.4">
      <c r="A16" s="34"/>
      <c r="B16" s="199"/>
      <c r="C16" s="200"/>
      <c r="D16" s="280" t="str">
        <f t="shared" ref="D16:D20" si="0">IF(C16="4.4.1","Simple flux",IF(C16="4.4.2","Double flux avec récupération de chaleur", IF(C16="4.4.3", "Double flux sans récupération de chaleur", "")))</f>
        <v/>
      </c>
      <c r="E16" s="139"/>
      <c r="F16" s="139"/>
      <c r="G16" s="139"/>
      <c r="H16" s="139"/>
      <c r="I16" s="139"/>
      <c r="J16" s="306"/>
      <c r="K16" s="306"/>
      <c r="L16" s="306"/>
      <c r="M16" s="306"/>
      <c r="N16" s="139"/>
      <c r="O16" s="140"/>
      <c r="P16" s="197"/>
      <c r="Q16" s="143"/>
      <c r="R16" s="143"/>
      <c r="S16" s="197"/>
      <c r="T16" s="143"/>
      <c r="U16" s="143"/>
      <c r="V16" s="197"/>
      <c r="W16" s="193" t="str">
        <f>IF(V16="","",HLOOKUP(V16,'n°5 -Données rendement (calcul)'!$I$72:$W$74,2,FALSE))</f>
        <v/>
      </c>
      <c r="X16" s="194" t="str">
        <f>IF(V16="","",HLOOKUP(V16,'n°5 -Données rendement (calcul)'!$I$72:$W$74,3,FALSE))</f>
        <v/>
      </c>
      <c r="Y16" s="139"/>
      <c r="Z16" s="193" t="str">
        <f>IF(Y16="","",HLOOKUP(Y16,'n°5 -Données rendement (calcul)'!$I$72:$W$74,2,FALSE))</f>
        <v/>
      </c>
      <c r="AA16" s="194" t="str">
        <f>IF(Y16="","",HLOOKUP(Y16,'n°5 -Données rendement (calcul)'!$I$72:$W$74,3,FALSE))</f>
        <v/>
      </c>
      <c r="AB16" s="139"/>
      <c r="AC16" s="193" t="str">
        <f>IF(AB16="","",HLOOKUP(AB16,'n°5 -Données rendement (calcul)'!$I$72:$W$74,2,FALSE))</f>
        <v/>
      </c>
      <c r="AD16" s="194" t="str">
        <f>IF(AB16="","",HLOOKUP(AB16,'n°5 -Données rendement (calcul)'!$I$72:$W$74,3,FALSE))</f>
        <v/>
      </c>
      <c r="AE16" s="139"/>
      <c r="AF16" s="193" t="str">
        <f>IF(AE16="","",HLOOKUP(AE16,'n°5 -Données rendement (calcul)'!$I$72:$W$74,2,FALSE))</f>
        <v/>
      </c>
      <c r="AG16" s="194" t="str">
        <f>IF(AE16="","",HLOOKUP(AE16,'n°5 -Données rendement (calcul)'!$I$72:$W$74,3,FALSE))</f>
        <v/>
      </c>
      <c r="AH16" s="139"/>
      <c r="AI16" s="193" t="str">
        <f>IF(OR(AP16=0,AQ16="",AH16=""),"",IF(AQ16&lt;=$AO$6,$AO$5*HLOOKUP(AP16,'n°5 -Données rendement (calcul)'!$I$72:$W$75,2,FALSE),""))</f>
        <v/>
      </c>
      <c r="AJ16" s="194" t="str">
        <f t="shared" ref="AJ16:AJ20" si="1">IF(AI16="","",MIN(AO16*$AO$4,AH16))</f>
        <v/>
      </c>
      <c r="AK16" s="139"/>
      <c r="AL16" s="210"/>
      <c r="AM16" s="292"/>
      <c r="AO16" s="113">
        <f t="shared" ref="AO16:AO20" si="2">MAX(X16,AA16,AD16)</f>
        <v>0</v>
      </c>
      <c r="AP16">
        <f t="shared" ref="AP16:AP20" si="3">IF(X16=AO16,V16,IF(AA16=AO16,Y16,IF(AD16=AO16,AB16,)))</f>
        <v>0</v>
      </c>
      <c r="AQ16" s="118" t="str">
        <f>IF(AP16=0,"",HLOOKUP(AP16,'n°5 -Données rendement (calcul)'!$I$72:$W$75,4,FALSE))</f>
        <v/>
      </c>
    </row>
    <row r="17" spans="1:43" x14ac:dyDescent="0.4">
      <c r="A17" s="34"/>
      <c r="B17" s="199"/>
      <c r="C17" s="200"/>
      <c r="D17" s="280" t="str">
        <f t="shared" si="0"/>
        <v/>
      </c>
      <c r="E17" s="139"/>
      <c r="F17" s="139"/>
      <c r="G17" s="139"/>
      <c r="H17" s="139"/>
      <c r="I17" s="139"/>
      <c r="J17" s="306"/>
      <c r="K17" s="306"/>
      <c r="L17" s="306"/>
      <c r="M17" s="306"/>
      <c r="N17" s="139"/>
      <c r="O17" s="140"/>
      <c r="P17" s="197"/>
      <c r="Q17" s="143"/>
      <c r="R17" s="143"/>
      <c r="S17" s="197"/>
      <c r="T17" s="143"/>
      <c r="U17" s="143"/>
      <c r="V17" s="197"/>
      <c r="W17" s="193" t="str">
        <f>IF(V17="","",HLOOKUP(V17,'n°5 -Données rendement (calcul)'!$I$72:$W$74,2,FALSE))</f>
        <v/>
      </c>
      <c r="X17" s="194" t="str">
        <f>IF(V17="","",HLOOKUP(V17,'n°5 -Données rendement (calcul)'!$I$72:$W$74,3,FALSE))</f>
        <v/>
      </c>
      <c r="Y17" s="139"/>
      <c r="Z17" s="193" t="str">
        <f>IF(Y17="","",HLOOKUP(Y17,'n°5 -Données rendement (calcul)'!$I$72:$W$74,2,FALSE))</f>
        <v/>
      </c>
      <c r="AA17" s="194" t="str">
        <f>IF(Y17="","",HLOOKUP(Y17,'n°5 -Données rendement (calcul)'!$I$72:$W$74,3,FALSE))</f>
        <v/>
      </c>
      <c r="AB17" s="139"/>
      <c r="AC17" s="193" t="str">
        <f>IF(AB17="","",HLOOKUP(AB17,'n°5 -Données rendement (calcul)'!$I$72:$W$74,2,FALSE))</f>
        <v/>
      </c>
      <c r="AD17" s="194" t="str">
        <f>IF(AB17="","",HLOOKUP(AB17,'n°5 -Données rendement (calcul)'!$I$72:$W$74,3,FALSE))</f>
        <v/>
      </c>
      <c r="AE17" s="139"/>
      <c r="AF17" s="193" t="str">
        <f>IF(AE17="","",HLOOKUP(AE17,'n°5 -Données rendement (calcul)'!$I$72:$W$74,2,FALSE))</f>
        <v/>
      </c>
      <c r="AG17" s="194" t="str">
        <f>IF(AE17="","",HLOOKUP(AE17,'n°5 -Données rendement (calcul)'!$I$72:$W$74,3,FALSE))</f>
        <v/>
      </c>
      <c r="AH17" s="139"/>
      <c r="AI17" s="193" t="str">
        <f>IF(OR(AP17=0,AQ17="",AH17=""),"",IF(AQ17&lt;=$AO$6,$AO$5*HLOOKUP(AP17,'n°5 -Données rendement (calcul)'!$I$72:$W$75,2,FALSE),""))</f>
        <v/>
      </c>
      <c r="AJ17" s="194" t="str">
        <f t="shared" si="1"/>
        <v/>
      </c>
      <c r="AK17" s="139"/>
      <c r="AL17" s="210"/>
      <c r="AM17" s="292"/>
      <c r="AO17" s="113">
        <f t="shared" si="2"/>
        <v>0</v>
      </c>
      <c r="AP17">
        <f t="shared" si="3"/>
        <v>0</v>
      </c>
      <c r="AQ17" s="118" t="str">
        <f>IF(AP17=0,"",HLOOKUP(AP17,'n°5 -Données rendement (calcul)'!$I$72:$W$75,4,FALSE))</f>
        <v/>
      </c>
    </row>
    <row r="18" spans="1:43" x14ac:dyDescent="0.4">
      <c r="A18" s="34"/>
      <c r="B18" s="199"/>
      <c r="C18" s="200"/>
      <c r="D18" s="280" t="str">
        <f t="shared" si="0"/>
        <v/>
      </c>
      <c r="E18" s="139"/>
      <c r="F18" s="139"/>
      <c r="G18" s="139"/>
      <c r="H18" s="139"/>
      <c r="I18" s="139"/>
      <c r="J18" s="306"/>
      <c r="K18" s="306"/>
      <c r="L18" s="306"/>
      <c r="M18" s="306"/>
      <c r="N18" s="139"/>
      <c r="O18" s="140"/>
      <c r="P18" s="197"/>
      <c r="Q18" s="143"/>
      <c r="R18" s="143"/>
      <c r="S18" s="197"/>
      <c r="T18" s="143"/>
      <c r="U18" s="143"/>
      <c r="V18" s="197"/>
      <c r="W18" s="193" t="str">
        <f>IF(V18="","",HLOOKUP(V18,'n°5 -Données rendement (calcul)'!$I$72:$W$74,2,FALSE))</f>
        <v/>
      </c>
      <c r="X18" s="194" t="str">
        <f>IF(V18="","",HLOOKUP(V18,'n°5 -Données rendement (calcul)'!$I$72:$W$74,3,FALSE))</f>
        <v/>
      </c>
      <c r="Y18" s="139"/>
      <c r="Z18" s="193" t="str">
        <f>IF(Y18="","",HLOOKUP(Y18,'n°5 -Données rendement (calcul)'!$I$72:$W$74,2,FALSE))</f>
        <v/>
      </c>
      <c r="AA18" s="194" t="str">
        <f>IF(Y18="","",HLOOKUP(Y18,'n°5 -Données rendement (calcul)'!$I$72:$W$74,3,FALSE))</f>
        <v/>
      </c>
      <c r="AB18" s="139"/>
      <c r="AC18" s="193" t="str">
        <f>IF(AB18="","",HLOOKUP(AB18,'n°5 -Données rendement (calcul)'!$I$72:$W$74,2,FALSE))</f>
        <v/>
      </c>
      <c r="AD18" s="194" t="str">
        <f>IF(AB18="","",HLOOKUP(AB18,'n°5 -Données rendement (calcul)'!$I$72:$W$74,3,FALSE))</f>
        <v/>
      </c>
      <c r="AE18" s="139"/>
      <c r="AF18" s="193" t="str">
        <f>IF(AE18="","",HLOOKUP(AE18,'n°5 -Données rendement (calcul)'!$I$72:$W$74,2,FALSE))</f>
        <v/>
      </c>
      <c r="AG18" s="194" t="str">
        <f>IF(AE18="","",HLOOKUP(AE18,'n°5 -Données rendement (calcul)'!$I$72:$W$74,3,FALSE))</f>
        <v/>
      </c>
      <c r="AH18" s="139"/>
      <c r="AI18" s="193" t="str">
        <f>IF(OR(AP18=0,AQ18="",AH18=""),"",IF(AQ18&lt;=$AO$6,$AO$5*HLOOKUP(AP18,'n°5 -Données rendement (calcul)'!$I$72:$W$75,2,FALSE),""))</f>
        <v/>
      </c>
      <c r="AJ18" s="194" t="str">
        <f t="shared" si="1"/>
        <v/>
      </c>
      <c r="AK18" s="139"/>
      <c r="AL18" s="210"/>
      <c r="AM18" s="292"/>
      <c r="AO18" s="113">
        <f t="shared" si="2"/>
        <v>0</v>
      </c>
      <c r="AP18">
        <f t="shared" si="3"/>
        <v>0</v>
      </c>
      <c r="AQ18" s="118" t="str">
        <f>IF(AP18=0,"",HLOOKUP(AP18,'n°5 -Données rendement (calcul)'!$I$72:$W$75,4,FALSE))</f>
        <v/>
      </c>
    </row>
    <row r="19" spans="1:43" x14ac:dyDescent="0.4">
      <c r="A19" s="34"/>
      <c r="B19" s="199"/>
      <c r="C19" s="200"/>
      <c r="D19" s="280" t="str">
        <f t="shared" si="0"/>
        <v/>
      </c>
      <c r="E19" s="139"/>
      <c r="F19" s="139"/>
      <c r="G19" s="139"/>
      <c r="H19" s="139"/>
      <c r="I19" s="139"/>
      <c r="J19" s="306"/>
      <c r="K19" s="306"/>
      <c r="L19" s="306"/>
      <c r="M19" s="306"/>
      <c r="N19" s="139"/>
      <c r="O19" s="140"/>
      <c r="P19" s="197"/>
      <c r="Q19" s="143"/>
      <c r="R19" s="143"/>
      <c r="S19" s="197"/>
      <c r="T19" s="143"/>
      <c r="U19" s="143"/>
      <c r="V19" s="197"/>
      <c r="W19" s="193" t="str">
        <f>IF(V19="","",HLOOKUP(V19,'n°5 -Données rendement (calcul)'!$I$72:$W$74,2,FALSE))</f>
        <v/>
      </c>
      <c r="X19" s="194" t="str">
        <f>IF(V19="","",HLOOKUP(V19,'n°5 -Données rendement (calcul)'!$I$72:$W$74,3,FALSE))</f>
        <v/>
      </c>
      <c r="Y19" s="139"/>
      <c r="Z19" s="193" t="str">
        <f>IF(Y19="","",HLOOKUP(Y19,'n°5 -Données rendement (calcul)'!$I$72:$W$74,2,FALSE))</f>
        <v/>
      </c>
      <c r="AA19" s="194" t="str">
        <f>IF(Y19="","",HLOOKUP(Y19,'n°5 -Données rendement (calcul)'!$I$72:$W$74,3,FALSE))</f>
        <v/>
      </c>
      <c r="AB19" s="139"/>
      <c r="AC19" s="193" t="str">
        <f>IF(AB19="","",HLOOKUP(AB19,'n°5 -Données rendement (calcul)'!$I$72:$W$74,2,FALSE))</f>
        <v/>
      </c>
      <c r="AD19" s="194" t="str">
        <f>IF(AB19="","",HLOOKUP(AB19,'n°5 -Données rendement (calcul)'!$I$72:$W$74,3,FALSE))</f>
        <v/>
      </c>
      <c r="AE19" s="139"/>
      <c r="AF19" s="193" t="str">
        <f>IF(AE19="","",HLOOKUP(AE19,'n°5 -Données rendement (calcul)'!$I$72:$W$74,2,FALSE))</f>
        <v/>
      </c>
      <c r="AG19" s="194" t="str">
        <f>IF(AE19="","",HLOOKUP(AE19,'n°5 -Données rendement (calcul)'!$I$72:$W$74,3,FALSE))</f>
        <v/>
      </c>
      <c r="AH19" s="139"/>
      <c r="AI19" s="193" t="str">
        <f>IF(OR(AP19=0,AQ19="",AH19=""),"",IF(AQ19&lt;=$AO$6,$AO$5*HLOOKUP(AP19,'n°5 -Données rendement (calcul)'!$I$72:$W$75,2,FALSE),""))</f>
        <v/>
      </c>
      <c r="AJ19" s="194" t="str">
        <f t="shared" si="1"/>
        <v/>
      </c>
      <c r="AK19" s="139"/>
      <c r="AL19" s="210"/>
      <c r="AM19" s="292"/>
      <c r="AO19" s="113">
        <f t="shared" si="2"/>
        <v>0</v>
      </c>
      <c r="AP19">
        <f t="shared" si="3"/>
        <v>0</v>
      </c>
      <c r="AQ19" s="118" t="str">
        <f>IF(AP19=0,"",HLOOKUP(AP19,'n°5 -Données rendement (calcul)'!$I$72:$W$75,4,FALSE))</f>
        <v/>
      </c>
    </row>
    <row r="20" spans="1:43" x14ac:dyDescent="0.4">
      <c r="A20" s="34"/>
      <c r="B20" s="199"/>
      <c r="C20" s="200"/>
      <c r="D20" s="280" t="str">
        <f t="shared" si="0"/>
        <v/>
      </c>
      <c r="E20" s="139"/>
      <c r="F20" s="139"/>
      <c r="G20" s="139"/>
      <c r="H20" s="139"/>
      <c r="I20" s="139"/>
      <c r="J20" s="306"/>
      <c r="K20" s="306"/>
      <c r="L20" s="306"/>
      <c r="M20" s="306"/>
      <c r="N20" s="139"/>
      <c r="O20" s="140"/>
      <c r="P20" s="197"/>
      <c r="Q20" s="143"/>
      <c r="R20" s="143"/>
      <c r="S20" s="197"/>
      <c r="T20" s="143"/>
      <c r="U20" s="143"/>
      <c r="V20" s="197"/>
      <c r="W20" s="193" t="str">
        <f>IF(V20="","",HLOOKUP(V20,'n°5 -Données rendement (calcul)'!$I$72:$W$74,2,FALSE))</f>
        <v/>
      </c>
      <c r="X20" s="194" t="str">
        <f>IF(V20="","",HLOOKUP(V20,'n°5 -Données rendement (calcul)'!$I$72:$W$74,3,FALSE))</f>
        <v/>
      </c>
      <c r="Y20" s="139"/>
      <c r="Z20" s="193" t="str">
        <f>IF(Y20="","",HLOOKUP(Y20,'n°5 -Données rendement (calcul)'!$I$72:$W$74,2,FALSE))</f>
        <v/>
      </c>
      <c r="AA20" s="194" t="str">
        <f>IF(Y20="","",HLOOKUP(Y20,'n°5 -Données rendement (calcul)'!$I$72:$W$74,3,FALSE))</f>
        <v/>
      </c>
      <c r="AB20" s="139"/>
      <c r="AC20" s="193" t="str">
        <f>IF(AB20="","",HLOOKUP(AB20,'n°5 -Données rendement (calcul)'!$I$72:$W$74,2,FALSE))</f>
        <v/>
      </c>
      <c r="AD20" s="194" t="str">
        <f>IF(AB20="","",HLOOKUP(AB20,'n°5 -Données rendement (calcul)'!$I$72:$W$74,3,FALSE))</f>
        <v/>
      </c>
      <c r="AE20" s="139"/>
      <c r="AF20" s="193" t="str">
        <f>IF(AE20="","",HLOOKUP(AE20,'n°5 -Données rendement (calcul)'!$I$72:$W$74,2,FALSE))</f>
        <v/>
      </c>
      <c r="AG20" s="194" t="str">
        <f>IF(AE20="","",HLOOKUP(AE20,'n°5 -Données rendement (calcul)'!$I$72:$W$74,3,FALSE))</f>
        <v/>
      </c>
      <c r="AH20" s="139"/>
      <c r="AI20" s="193" t="str">
        <f>IF(OR(AP20=0,AQ20="",AH20=""),"",IF(AQ20&lt;=$AO$6,$AO$5*HLOOKUP(AP20,'n°5 -Données rendement (calcul)'!$I$72:$W$75,2,FALSE),""))</f>
        <v/>
      </c>
      <c r="AJ20" s="194" t="str">
        <f t="shared" si="1"/>
        <v/>
      </c>
      <c r="AK20" s="139"/>
      <c r="AL20" s="210"/>
      <c r="AM20" s="292"/>
      <c r="AO20" s="113">
        <f t="shared" si="2"/>
        <v>0</v>
      </c>
      <c r="AP20">
        <f t="shared" si="3"/>
        <v>0</v>
      </c>
      <c r="AQ20" s="118" t="str">
        <f>IF(AP20=0,"",HLOOKUP(AP20,'n°5 -Données rendement (calcul)'!$I$72:$W$75,4,FALSE))</f>
        <v/>
      </c>
    </row>
    <row r="21" spans="1:43" x14ac:dyDescent="0.4">
      <c r="A21" s="34"/>
      <c r="B21" s="199"/>
      <c r="C21" s="200"/>
      <c r="D21" s="280" t="str">
        <f t="shared" ref="D21:D45" si="4">IF(C21="4.4.1","Simple flux",IF(C21="4.4.2","Double flux avec récupération de chaleur", IF(C21="4.4.3", "Double flux sans récupération de chaleur", "")))</f>
        <v/>
      </c>
      <c r="E21" s="139"/>
      <c r="F21" s="139"/>
      <c r="G21" s="139"/>
      <c r="H21" s="139"/>
      <c r="I21" s="139"/>
      <c r="J21" s="306"/>
      <c r="K21" s="306"/>
      <c r="L21" s="306"/>
      <c r="M21" s="306"/>
      <c r="N21" s="139"/>
      <c r="O21" s="140"/>
      <c r="P21" s="197"/>
      <c r="Q21" s="143"/>
      <c r="R21" s="143"/>
      <c r="S21" s="197"/>
      <c r="T21" s="143"/>
      <c r="U21" s="143"/>
      <c r="V21" s="197"/>
      <c r="W21" s="193" t="str">
        <f>IF(V21="","",HLOOKUP(V21,'n°5 -Données rendement (calcul)'!$I$72:$W$74,2,FALSE))</f>
        <v/>
      </c>
      <c r="X21" s="194" t="str">
        <f>IF(V21="","",HLOOKUP(V21,'n°5 -Données rendement (calcul)'!$I$72:$W$74,3,FALSE))</f>
        <v/>
      </c>
      <c r="Y21" s="139"/>
      <c r="Z21" s="193" t="str">
        <f>IF(Y21="","",HLOOKUP(Y21,'n°5 -Données rendement (calcul)'!$I$72:$W$74,2,FALSE))</f>
        <v/>
      </c>
      <c r="AA21" s="194" t="str">
        <f>IF(Y21="","",HLOOKUP(Y21,'n°5 -Données rendement (calcul)'!$I$72:$W$74,3,FALSE))</f>
        <v/>
      </c>
      <c r="AB21" s="139"/>
      <c r="AC21" s="193" t="str">
        <f>IF(AB21="","",HLOOKUP(AB21,'n°5 -Données rendement (calcul)'!$I$72:$W$74,2,FALSE))</f>
        <v/>
      </c>
      <c r="AD21" s="194" t="str">
        <f>IF(AB21="","",HLOOKUP(AB21,'n°5 -Données rendement (calcul)'!$I$72:$W$74,3,FALSE))</f>
        <v/>
      </c>
      <c r="AE21" s="139"/>
      <c r="AF21" s="193" t="str">
        <f>IF(AE21="","",HLOOKUP(AE21,'n°5 -Données rendement (calcul)'!$I$72:$W$74,2,FALSE))</f>
        <v/>
      </c>
      <c r="AG21" s="194" t="str">
        <f>IF(AE21="","",HLOOKUP(AE21,'n°5 -Données rendement (calcul)'!$I$72:$W$74,3,FALSE))</f>
        <v/>
      </c>
      <c r="AH21" s="139"/>
      <c r="AI21" s="193" t="str">
        <f>IF(OR(AP21=0,AQ21="",AH21=""),"",IF(AQ21&lt;=$AO$6,$AO$5*HLOOKUP(AP21,'n°5 -Données rendement (calcul)'!$I$72:$W$75,2,FALSE),""))</f>
        <v/>
      </c>
      <c r="AJ21" s="194" t="str">
        <f t="shared" ref="AJ21:AJ45" si="5">IF(AI21="","",MIN(AO21*$AO$4,AH21))</f>
        <v/>
      </c>
      <c r="AK21" s="139"/>
      <c r="AL21" s="210"/>
      <c r="AM21" s="292"/>
      <c r="AO21" s="113">
        <f t="shared" ref="AO21:AO24" si="6">MAX(X21,AA21,AD21)</f>
        <v>0</v>
      </c>
      <c r="AP21">
        <f t="shared" ref="AP21:AP24" si="7">IF(X21=AO21,V21,IF(AA21=AO21,Y21,IF(AD21=AO21,AB21,)))</f>
        <v>0</v>
      </c>
      <c r="AQ21" s="118" t="str">
        <f>IF(AP21=0,"",HLOOKUP(AP21,'n°5 -Données rendement (calcul)'!$I$72:$W$75,4,FALSE))</f>
        <v/>
      </c>
    </row>
    <row r="22" spans="1:43" x14ac:dyDescent="0.4">
      <c r="A22" s="34"/>
      <c r="B22" s="199"/>
      <c r="C22" s="200"/>
      <c r="D22" s="280" t="str">
        <f t="shared" si="4"/>
        <v/>
      </c>
      <c r="E22" s="139"/>
      <c r="F22" s="139"/>
      <c r="G22" s="139"/>
      <c r="H22" s="139"/>
      <c r="I22" s="139"/>
      <c r="J22" s="306"/>
      <c r="K22" s="306"/>
      <c r="L22" s="306"/>
      <c r="M22" s="306"/>
      <c r="N22" s="139"/>
      <c r="O22" s="140"/>
      <c r="P22" s="197"/>
      <c r="Q22" s="143"/>
      <c r="R22" s="143"/>
      <c r="S22" s="197"/>
      <c r="T22" s="143"/>
      <c r="U22" s="143"/>
      <c r="V22" s="197"/>
      <c r="W22" s="193" t="str">
        <f>IF(V22="","",HLOOKUP(V22,'n°5 -Données rendement (calcul)'!$I$72:$W$74,2,FALSE))</f>
        <v/>
      </c>
      <c r="X22" s="194" t="str">
        <f>IF(V22="","",HLOOKUP(V22,'n°5 -Données rendement (calcul)'!$I$72:$W$74,3,FALSE))</f>
        <v/>
      </c>
      <c r="Y22" s="139"/>
      <c r="Z22" s="193" t="str">
        <f>IF(Y22="","",HLOOKUP(Y22,'n°5 -Données rendement (calcul)'!$I$72:$W$74,2,FALSE))</f>
        <v/>
      </c>
      <c r="AA22" s="194" t="str">
        <f>IF(Y22="","",HLOOKUP(Y22,'n°5 -Données rendement (calcul)'!$I$72:$W$74,3,FALSE))</f>
        <v/>
      </c>
      <c r="AB22" s="139"/>
      <c r="AC22" s="193" t="str">
        <f>IF(AB22="","",HLOOKUP(AB22,'n°5 -Données rendement (calcul)'!$I$72:$W$74,2,FALSE))</f>
        <v/>
      </c>
      <c r="AD22" s="194" t="str">
        <f>IF(AB22="","",HLOOKUP(AB22,'n°5 -Données rendement (calcul)'!$I$72:$W$74,3,FALSE))</f>
        <v/>
      </c>
      <c r="AE22" s="139"/>
      <c r="AF22" s="193" t="str">
        <f>IF(AE22="","",HLOOKUP(AE22,'n°5 -Données rendement (calcul)'!$I$72:$W$74,2,FALSE))</f>
        <v/>
      </c>
      <c r="AG22" s="194" t="str">
        <f>IF(AE22="","",HLOOKUP(AE22,'n°5 -Données rendement (calcul)'!$I$72:$W$74,3,FALSE))</f>
        <v/>
      </c>
      <c r="AH22" s="139"/>
      <c r="AI22" s="193" t="str">
        <f>IF(OR(AP22=0,AQ22="",AH22=""),"",IF(AQ22&lt;=$AO$6,$AO$5*HLOOKUP(AP22,'n°5 -Données rendement (calcul)'!$I$72:$W$75,2,FALSE),""))</f>
        <v/>
      </c>
      <c r="AJ22" s="194" t="str">
        <f t="shared" si="5"/>
        <v/>
      </c>
      <c r="AK22" s="139"/>
      <c r="AL22" s="210"/>
      <c r="AM22" s="292"/>
      <c r="AO22" s="113">
        <f t="shared" si="6"/>
        <v>0</v>
      </c>
      <c r="AP22">
        <f t="shared" si="7"/>
        <v>0</v>
      </c>
      <c r="AQ22" s="118" t="str">
        <f>IF(AP22=0,"",HLOOKUP(AP22,'n°5 -Données rendement (calcul)'!$I$72:$W$75,4,FALSE))</f>
        <v/>
      </c>
    </row>
    <row r="23" spans="1:43" x14ac:dyDescent="0.4">
      <c r="A23" s="34"/>
      <c r="B23" s="199"/>
      <c r="C23" s="200"/>
      <c r="D23" s="280" t="str">
        <f t="shared" si="4"/>
        <v/>
      </c>
      <c r="E23" s="139"/>
      <c r="F23" s="139"/>
      <c r="G23" s="139"/>
      <c r="H23" s="139"/>
      <c r="I23" s="139"/>
      <c r="J23" s="306"/>
      <c r="K23" s="306"/>
      <c r="L23" s="306"/>
      <c r="M23" s="306"/>
      <c r="N23" s="139"/>
      <c r="O23" s="140"/>
      <c r="P23" s="197"/>
      <c r="Q23" s="143"/>
      <c r="R23" s="143"/>
      <c r="S23" s="197"/>
      <c r="T23" s="143"/>
      <c r="U23" s="143"/>
      <c r="V23" s="197"/>
      <c r="W23" s="193" t="str">
        <f>IF(V23="","",HLOOKUP(V23,'n°5 -Données rendement (calcul)'!$I$72:$W$74,2,FALSE))</f>
        <v/>
      </c>
      <c r="X23" s="194" t="str">
        <f>IF(V23="","",HLOOKUP(V23,'n°5 -Données rendement (calcul)'!$I$72:$W$74,3,FALSE))</f>
        <v/>
      </c>
      <c r="Y23" s="139"/>
      <c r="Z23" s="193" t="str">
        <f>IF(Y23="","",HLOOKUP(Y23,'n°5 -Données rendement (calcul)'!$I$72:$W$74,2,FALSE))</f>
        <v/>
      </c>
      <c r="AA23" s="194" t="str">
        <f>IF(Y23="","",HLOOKUP(Y23,'n°5 -Données rendement (calcul)'!$I$72:$W$74,3,FALSE))</f>
        <v/>
      </c>
      <c r="AB23" s="139"/>
      <c r="AC23" s="193" t="str">
        <f>IF(AB23="","",HLOOKUP(AB23,'n°5 -Données rendement (calcul)'!$I$72:$W$74,2,FALSE))</f>
        <v/>
      </c>
      <c r="AD23" s="194" t="str">
        <f>IF(AB23="","",HLOOKUP(AB23,'n°5 -Données rendement (calcul)'!$I$72:$W$74,3,FALSE))</f>
        <v/>
      </c>
      <c r="AE23" s="139"/>
      <c r="AF23" s="193" t="str">
        <f>IF(AE23="","",HLOOKUP(AE23,'n°5 -Données rendement (calcul)'!$I$72:$W$74,2,FALSE))</f>
        <v/>
      </c>
      <c r="AG23" s="194" t="str">
        <f>IF(AE23="","",HLOOKUP(AE23,'n°5 -Données rendement (calcul)'!$I$72:$W$74,3,FALSE))</f>
        <v/>
      </c>
      <c r="AH23" s="139"/>
      <c r="AI23" s="193" t="str">
        <f>IF(OR(AP23=0,AQ23="",AH23=""),"",IF(AQ23&lt;=$AO$6,$AO$5*HLOOKUP(AP23,'n°5 -Données rendement (calcul)'!$I$72:$W$75,2,FALSE),""))</f>
        <v/>
      </c>
      <c r="AJ23" s="194" t="str">
        <f t="shared" si="5"/>
        <v/>
      </c>
      <c r="AK23" s="139"/>
      <c r="AL23" s="210"/>
      <c r="AM23" s="292"/>
      <c r="AO23" s="113">
        <f t="shared" si="6"/>
        <v>0</v>
      </c>
      <c r="AP23">
        <f t="shared" si="7"/>
        <v>0</v>
      </c>
      <c r="AQ23" s="118" t="str">
        <f>IF(AP23=0,"",HLOOKUP(AP23,'n°5 -Données rendement (calcul)'!$I$72:$W$75,4,FALSE))</f>
        <v/>
      </c>
    </row>
    <row r="24" spans="1:43" x14ac:dyDescent="0.4">
      <c r="A24" s="34"/>
      <c r="B24" s="199"/>
      <c r="C24" s="200"/>
      <c r="D24" s="280" t="str">
        <f t="shared" si="4"/>
        <v/>
      </c>
      <c r="E24" s="139"/>
      <c r="F24" s="139"/>
      <c r="G24" s="139"/>
      <c r="H24" s="139"/>
      <c r="I24" s="139"/>
      <c r="J24" s="306"/>
      <c r="K24" s="306"/>
      <c r="L24" s="306"/>
      <c r="M24" s="306"/>
      <c r="N24" s="139"/>
      <c r="O24" s="140"/>
      <c r="P24" s="197"/>
      <c r="Q24" s="143"/>
      <c r="R24" s="143"/>
      <c r="S24" s="197"/>
      <c r="T24" s="143"/>
      <c r="U24" s="143"/>
      <c r="V24" s="197"/>
      <c r="W24" s="193" t="str">
        <f>IF(V24="","",HLOOKUP(V24,'n°5 -Données rendement (calcul)'!$I$72:$W$74,2,FALSE))</f>
        <v/>
      </c>
      <c r="X24" s="194" t="str">
        <f>IF(V24="","",HLOOKUP(V24,'n°5 -Données rendement (calcul)'!$I$72:$W$74,3,FALSE))</f>
        <v/>
      </c>
      <c r="Y24" s="139"/>
      <c r="Z24" s="193" t="str">
        <f>IF(Y24="","",HLOOKUP(Y24,'n°5 -Données rendement (calcul)'!$I$72:$W$74,2,FALSE))</f>
        <v/>
      </c>
      <c r="AA24" s="194" t="str">
        <f>IF(Y24="","",HLOOKUP(Y24,'n°5 -Données rendement (calcul)'!$I$72:$W$74,3,FALSE))</f>
        <v/>
      </c>
      <c r="AB24" s="139"/>
      <c r="AC24" s="193" t="str">
        <f>IF(AB24="","",HLOOKUP(AB24,'n°5 -Données rendement (calcul)'!$I$72:$W$74,2,FALSE))</f>
        <v/>
      </c>
      <c r="AD24" s="194" t="str">
        <f>IF(AB24="","",HLOOKUP(AB24,'n°5 -Données rendement (calcul)'!$I$72:$W$74,3,FALSE))</f>
        <v/>
      </c>
      <c r="AE24" s="139"/>
      <c r="AF24" s="193" t="str">
        <f>IF(AE24="","",HLOOKUP(AE24,'n°5 -Données rendement (calcul)'!$I$72:$W$74,2,FALSE))</f>
        <v/>
      </c>
      <c r="AG24" s="194" t="str">
        <f>IF(AE24="","",HLOOKUP(AE24,'n°5 -Données rendement (calcul)'!$I$72:$W$74,3,FALSE))</f>
        <v/>
      </c>
      <c r="AH24" s="139"/>
      <c r="AI24" s="193" t="str">
        <f>IF(OR(AP24=0,AQ24="",AH24=""),"",IF(AQ24&lt;=$AO$6,$AO$5*HLOOKUP(AP24,'n°5 -Données rendement (calcul)'!$I$72:$W$75,2,FALSE),""))</f>
        <v/>
      </c>
      <c r="AJ24" s="194" t="str">
        <f t="shared" si="5"/>
        <v/>
      </c>
      <c r="AK24" s="139"/>
      <c r="AL24" s="210"/>
      <c r="AM24" s="292"/>
      <c r="AO24" s="113">
        <f t="shared" si="6"/>
        <v>0</v>
      </c>
      <c r="AP24">
        <f t="shared" si="7"/>
        <v>0</v>
      </c>
      <c r="AQ24" s="118" t="str">
        <f>IF(AP24=0,"",HLOOKUP(AP24,'n°5 -Données rendement (calcul)'!$I$72:$W$75,4,FALSE))</f>
        <v/>
      </c>
    </row>
    <row r="25" spans="1:43" x14ac:dyDescent="0.4">
      <c r="A25" s="34"/>
      <c r="B25" s="199"/>
      <c r="C25" s="200"/>
      <c r="D25" s="280" t="str">
        <f t="shared" ref="D25:D31" si="8">IF(C25="4.4.1","Simple flux",IF(C25="4.4.2","Double flux avec récupération de chaleur", IF(C25="4.4.3", "Double flux sans récupération de chaleur", "")))</f>
        <v/>
      </c>
      <c r="E25" s="139"/>
      <c r="F25" s="139"/>
      <c r="G25" s="139"/>
      <c r="H25" s="139"/>
      <c r="I25" s="139"/>
      <c r="J25" s="306"/>
      <c r="K25" s="306"/>
      <c r="L25" s="306"/>
      <c r="M25" s="306"/>
      <c r="N25" s="139"/>
      <c r="O25" s="140"/>
      <c r="P25" s="197"/>
      <c r="Q25" s="143"/>
      <c r="R25" s="143"/>
      <c r="S25" s="197"/>
      <c r="T25" s="143"/>
      <c r="U25" s="143"/>
      <c r="V25" s="197"/>
      <c r="W25" s="193" t="str">
        <f>IF(V25="","",HLOOKUP(V25,'n°5 -Données rendement (calcul)'!$I$72:$W$74,2,FALSE))</f>
        <v/>
      </c>
      <c r="X25" s="194" t="str">
        <f>IF(V25="","",HLOOKUP(V25,'n°5 -Données rendement (calcul)'!$I$72:$W$74,3,FALSE))</f>
        <v/>
      </c>
      <c r="Y25" s="139"/>
      <c r="Z25" s="193" t="str">
        <f>IF(Y25="","",HLOOKUP(Y25,'n°5 -Données rendement (calcul)'!$I$72:$W$74,2,FALSE))</f>
        <v/>
      </c>
      <c r="AA25" s="194" t="str">
        <f>IF(Y25="","",HLOOKUP(Y25,'n°5 -Données rendement (calcul)'!$I$72:$W$74,3,FALSE))</f>
        <v/>
      </c>
      <c r="AB25" s="139"/>
      <c r="AC25" s="193" t="str">
        <f>IF(AB25="","",HLOOKUP(AB25,'n°5 -Données rendement (calcul)'!$I$72:$W$74,2,FALSE))</f>
        <v/>
      </c>
      <c r="AD25" s="194" t="str">
        <f>IF(AB25="","",HLOOKUP(AB25,'n°5 -Données rendement (calcul)'!$I$72:$W$74,3,FALSE))</f>
        <v/>
      </c>
      <c r="AE25" s="139"/>
      <c r="AF25" s="193" t="str">
        <f>IF(AE25="","",HLOOKUP(AE25,'n°5 -Données rendement (calcul)'!$I$72:$W$74,2,FALSE))</f>
        <v/>
      </c>
      <c r="AG25" s="194" t="str">
        <f>IF(AE25="","",HLOOKUP(AE25,'n°5 -Données rendement (calcul)'!$I$72:$W$74,3,FALSE))</f>
        <v/>
      </c>
      <c r="AH25" s="139"/>
      <c r="AI25" s="193" t="str">
        <f>IF(OR(AP25=0,AQ25="",AH25=""),"",IF(AQ25&lt;=$AO$6,$AO$5*HLOOKUP(AP25,'n°5 -Données rendement (calcul)'!$I$72:$W$75,2,FALSE),""))</f>
        <v/>
      </c>
      <c r="AJ25" s="194" t="str">
        <f t="shared" ref="AJ25:AJ31" si="9">IF(AI25="","",MIN(AO25*$AO$4,AH25))</f>
        <v/>
      </c>
      <c r="AK25" s="139"/>
      <c r="AL25" s="210"/>
      <c r="AM25" s="292"/>
      <c r="AO25" s="113">
        <f t="shared" ref="AO25:AO31" si="10">MAX(X25,AA25,AD25)</f>
        <v>0</v>
      </c>
      <c r="AP25">
        <f t="shared" ref="AP25:AP31" si="11">IF(X25=AO25,V25,IF(AA25=AO25,Y25,IF(AD25=AO25,AB25,)))</f>
        <v>0</v>
      </c>
      <c r="AQ25" s="118" t="str">
        <f>IF(AP25=0,"",HLOOKUP(AP25,'n°5 -Données rendement (calcul)'!$I$72:$W$75,4,FALSE))</f>
        <v/>
      </c>
    </row>
    <row r="26" spans="1:43" x14ac:dyDescent="0.4">
      <c r="A26" s="34"/>
      <c r="B26" s="199"/>
      <c r="C26" s="200"/>
      <c r="D26" s="280" t="str">
        <f t="shared" si="8"/>
        <v/>
      </c>
      <c r="E26" s="139"/>
      <c r="F26" s="139"/>
      <c r="G26" s="139"/>
      <c r="H26" s="139"/>
      <c r="I26" s="139"/>
      <c r="J26" s="306"/>
      <c r="K26" s="306"/>
      <c r="L26" s="306"/>
      <c r="M26" s="306"/>
      <c r="N26" s="139"/>
      <c r="O26" s="140"/>
      <c r="P26" s="197"/>
      <c r="Q26" s="143"/>
      <c r="R26" s="143"/>
      <c r="S26" s="197"/>
      <c r="T26" s="143"/>
      <c r="U26" s="143"/>
      <c r="V26" s="197"/>
      <c r="W26" s="193" t="str">
        <f>IF(V26="","",HLOOKUP(V26,'n°5 -Données rendement (calcul)'!$I$72:$W$74,2,FALSE))</f>
        <v/>
      </c>
      <c r="X26" s="194" t="str">
        <f>IF(V26="","",HLOOKUP(V26,'n°5 -Données rendement (calcul)'!$I$72:$W$74,3,FALSE))</f>
        <v/>
      </c>
      <c r="Y26" s="139"/>
      <c r="Z26" s="193" t="str">
        <f>IF(Y26="","",HLOOKUP(Y26,'n°5 -Données rendement (calcul)'!$I$72:$W$74,2,FALSE))</f>
        <v/>
      </c>
      <c r="AA26" s="194" t="str">
        <f>IF(Y26="","",HLOOKUP(Y26,'n°5 -Données rendement (calcul)'!$I$72:$W$74,3,FALSE))</f>
        <v/>
      </c>
      <c r="AB26" s="139"/>
      <c r="AC26" s="193" t="str">
        <f>IF(AB26="","",HLOOKUP(AB26,'n°5 -Données rendement (calcul)'!$I$72:$W$74,2,FALSE))</f>
        <v/>
      </c>
      <c r="AD26" s="194" t="str">
        <f>IF(AB26="","",HLOOKUP(AB26,'n°5 -Données rendement (calcul)'!$I$72:$W$74,3,FALSE))</f>
        <v/>
      </c>
      <c r="AE26" s="139"/>
      <c r="AF26" s="193" t="str">
        <f>IF(AE26="","",HLOOKUP(AE26,'n°5 -Données rendement (calcul)'!$I$72:$W$74,2,FALSE))</f>
        <v/>
      </c>
      <c r="AG26" s="194" t="str">
        <f>IF(AE26="","",HLOOKUP(AE26,'n°5 -Données rendement (calcul)'!$I$72:$W$74,3,FALSE))</f>
        <v/>
      </c>
      <c r="AH26" s="139"/>
      <c r="AI26" s="193" t="str">
        <f>IF(OR(AP26=0,AQ26="",AH26=""),"",IF(AQ26&lt;=$AO$6,$AO$5*HLOOKUP(AP26,'n°5 -Données rendement (calcul)'!$I$72:$W$75,2,FALSE),""))</f>
        <v/>
      </c>
      <c r="AJ26" s="194" t="str">
        <f t="shared" si="9"/>
        <v/>
      </c>
      <c r="AK26" s="139"/>
      <c r="AL26" s="210"/>
      <c r="AM26" s="292"/>
      <c r="AO26" s="113">
        <f t="shared" si="10"/>
        <v>0</v>
      </c>
      <c r="AP26">
        <f t="shared" si="11"/>
        <v>0</v>
      </c>
      <c r="AQ26" s="118" t="str">
        <f>IF(AP26=0,"",HLOOKUP(AP26,'n°5 -Données rendement (calcul)'!$I$72:$W$75,4,FALSE))</f>
        <v/>
      </c>
    </row>
    <row r="27" spans="1:43" x14ac:dyDescent="0.4">
      <c r="A27" s="34"/>
      <c r="B27" s="199"/>
      <c r="C27" s="200"/>
      <c r="D27" s="280" t="str">
        <f t="shared" si="8"/>
        <v/>
      </c>
      <c r="E27" s="139"/>
      <c r="F27" s="139"/>
      <c r="G27" s="139"/>
      <c r="H27" s="139"/>
      <c r="I27" s="139"/>
      <c r="J27" s="306"/>
      <c r="K27" s="306"/>
      <c r="L27" s="306"/>
      <c r="M27" s="306"/>
      <c r="N27" s="139"/>
      <c r="O27" s="140"/>
      <c r="P27" s="197"/>
      <c r="Q27" s="143"/>
      <c r="R27" s="143"/>
      <c r="S27" s="197"/>
      <c r="T27" s="143"/>
      <c r="U27" s="143"/>
      <c r="V27" s="197"/>
      <c r="W27" s="193" t="str">
        <f>IF(V27="","",HLOOKUP(V27,'n°5 -Données rendement (calcul)'!$I$72:$W$74,2,FALSE))</f>
        <v/>
      </c>
      <c r="X27" s="194" t="str">
        <f>IF(V27="","",HLOOKUP(V27,'n°5 -Données rendement (calcul)'!$I$72:$W$74,3,FALSE))</f>
        <v/>
      </c>
      <c r="Y27" s="139"/>
      <c r="Z27" s="193" t="str">
        <f>IF(Y27="","",HLOOKUP(Y27,'n°5 -Données rendement (calcul)'!$I$72:$W$74,2,FALSE))</f>
        <v/>
      </c>
      <c r="AA27" s="194" t="str">
        <f>IF(Y27="","",HLOOKUP(Y27,'n°5 -Données rendement (calcul)'!$I$72:$W$74,3,FALSE))</f>
        <v/>
      </c>
      <c r="AB27" s="139"/>
      <c r="AC27" s="193" t="str">
        <f>IF(AB27="","",HLOOKUP(AB27,'n°5 -Données rendement (calcul)'!$I$72:$W$74,2,FALSE))</f>
        <v/>
      </c>
      <c r="AD27" s="194" t="str">
        <f>IF(AB27="","",HLOOKUP(AB27,'n°5 -Données rendement (calcul)'!$I$72:$W$74,3,FALSE))</f>
        <v/>
      </c>
      <c r="AE27" s="139"/>
      <c r="AF27" s="193" t="str">
        <f>IF(AE27="","",HLOOKUP(AE27,'n°5 -Données rendement (calcul)'!$I$72:$W$74,2,FALSE))</f>
        <v/>
      </c>
      <c r="AG27" s="194" t="str">
        <f>IF(AE27="","",HLOOKUP(AE27,'n°5 -Données rendement (calcul)'!$I$72:$W$74,3,FALSE))</f>
        <v/>
      </c>
      <c r="AH27" s="139"/>
      <c r="AI27" s="193" t="str">
        <f>IF(OR(AP27=0,AQ27="",AH27=""),"",IF(AQ27&lt;=$AO$6,$AO$5*HLOOKUP(AP27,'n°5 -Données rendement (calcul)'!$I$72:$W$75,2,FALSE),""))</f>
        <v/>
      </c>
      <c r="AJ27" s="194" t="str">
        <f t="shared" si="9"/>
        <v/>
      </c>
      <c r="AK27" s="139"/>
      <c r="AL27" s="210"/>
      <c r="AM27" s="292"/>
      <c r="AO27" s="113">
        <f t="shared" si="10"/>
        <v>0</v>
      </c>
      <c r="AP27">
        <f t="shared" si="11"/>
        <v>0</v>
      </c>
      <c r="AQ27" s="118" t="str">
        <f>IF(AP27=0,"",HLOOKUP(AP27,'n°5 -Données rendement (calcul)'!$I$72:$W$75,4,FALSE))</f>
        <v/>
      </c>
    </row>
    <row r="28" spans="1:43" x14ac:dyDescent="0.4">
      <c r="A28" s="34"/>
      <c r="B28" s="199"/>
      <c r="C28" s="200"/>
      <c r="D28" s="280" t="str">
        <f t="shared" si="8"/>
        <v/>
      </c>
      <c r="E28" s="139"/>
      <c r="F28" s="139"/>
      <c r="G28" s="139"/>
      <c r="H28" s="139"/>
      <c r="I28" s="139"/>
      <c r="J28" s="306"/>
      <c r="K28" s="306"/>
      <c r="L28" s="306"/>
      <c r="M28" s="306"/>
      <c r="N28" s="139"/>
      <c r="O28" s="140"/>
      <c r="P28" s="197"/>
      <c r="Q28" s="143"/>
      <c r="R28" s="143"/>
      <c r="S28" s="197"/>
      <c r="T28" s="143"/>
      <c r="U28" s="143"/>
      <c r="V28" s="197"/>
      <c r="W28" s="193" t="str">
        <f>IF(V28="","",HLOOKUP(V28,'n°5 -Données rendement (calcul)'!$I$72:$W$74,2,FALSE))</f>
        <v/>
      </c>
      <c r="X28" s="194" t="str">
        <f>IF(V28="","",HLOOKUP(V28,'n°5 -Données rendement (calcul)'!$I$72:$W$74,3,FALSE))</f>
        <v/>
      </c>
      <c r="Y28" s="139"/>
      <c r="Z28" s="193" t="str">
        <f>IF(Y28="","",HLOOKUP(Y28,'n°5 -Données rendement (calcul)'!$I$72:$W$74,2,FALSE))</f>
        <v/>
      </c>
      <c r="AA28" s="194" t="str">
        <f>IF(Y28="","",HLOOKUP(Y28,'n°5 -Données rendement (calcul)'!$I$72:$W$74,3,FALSE))</f>
        <v/>
      </c>
      <c r="AB28" s="139"/>
      <c r="AC28" s="193" t="str">
        <f>IF(AB28="","",HLOOKUP(AB28,'n°5 -Données rendement (calcul)'!$I$72:$W$74,2,FALSE))</f>
        <v/>
      </c>
      <c r="AD28" s="194" t="str">
        <f>IF(AB28="","",HLOOKUP(AB28,'n°5 -Données rendement (calcul)'!$I$72:$W$74,3,FALSE))</f>
        <v/>
      </c>
      <c r="AE28" s="139"/>
      <c r="AF28" s="193" t="str">
        <f>IF(AE28="","",HLOOKUP(AE28,'n°5 -Données rendement (calcul)'!$I$72:$W$74,2,FALSE))</f>
        <v/>
      </c>
      <c r="AG28" s="194" t="str">
        <f>IF(AE28="","",HLOOKUP(AE28,'n°5 -Données rendement (calcul)'!$I$72:$W$74,3,FALSE))</f>
        <v/>
      </c>
      <c r="AH28" s="139"/>
      <c r="AI28" s="193" t="str">
        <f>IF(OR(AP28=0,AQ28="",AH28=""),"",IF(AQ28&lt;=$AO$6,$AO$5*HLOOKUP(AP28,'n°5 -Données rendement (calcul)'!$I$72:$W$75,2,FALSE),""))</f>
        <v/>
      </c>
      <c r="AJ28" s="194" t="str">
        <f t="shared" si="9"/>
        <v/>
      </c>
      <c r="AK28" s="139"/>
      <c r="AL28" s="210"/>
      <c r="AM28" s="292"/>
      <c r="AO28" s="113">
        <f t="shared" si="10"/>
        <v>0</v>
      </c>
      <c r="AP28">
        <f t="shared" si="11"/>
        <v>0</v>
      </c>
      <c r="AQ28" s="118" t="str">
        <f>IF(AP28=0,"",HLOOKUP(AP28,'n°5 -Données rendement (calcul)'!$I$72:$W$75,4,FALSE))</f>
        <v/>
      </c>
    </row>
    <row r="29" spans="1:43" x14ac:dyDescent="0.4">
      <c r="A29" s="34"/>
      <c r="B29" s="199"/>
      <c r="C29" s="200"/>
      <c r="D29" s="280" t="str">
        <f t="shared" si="8"/>
        <v/>
      </c>
      <c r="E29" s="139"/>
      <c r="F29" s="139"/>
      <c r="G29" s="139"/>
      <c r="H29" s="139"/>
      <c r="I29" s="139"/>
      <c r="J29" s="306"/>
      <c r="K29" s="306"/>
      <c r="L29" s="306"/>
      <c r="M29" s="306"/>
      <c r="N29" s="139"/>
      <c r="O29" s="140"/>
      <c r="P29" s="197"/>
      <c r="Q29" s="143"/>
      <c r="R29" s="143"/>
      <c r="S29" s="197"/>
      <c r="T29" s="143"/>
      <c r="U29" s="143"/>
      <c r="V29" s="197"/>
      <c r="W29" s="193" t="str">
        <f>IF(V29="","",HLOOKUP(V29,'n°5 -Données rendement (calcul)'!$I$72:$W$74,2,FALSE))</f>
        <v/>
      </c>
      <c r="X29" s="194" t="str">
        <f>IF(V29="","",HLOOKUP(V29,'n°5 -Données rendement (calcul)'!$I$72:$W$74,3,FALSE))</f>
        <v/>
      </c>
      <c r="Y29" s="139"/>
      <c r="Z29" s="193" t="str">
        <f>IF(Y29="","",HLOOKUP(Y29,'n°5 -Données rendement (calcul)'!$I$72:$W$74,2,FALSE))</f>
        <v/>
      </c>
      <c r="AA29" s="194" t="str">
        <f>IF(Y29="","",HLOOKUP(Y29,'n°5 -Données rendement (calcul)'!$I$72:$W$74,3,FALSE))</f>
        <v/>
      </c>
      <c r="AB29" s="139"/>
      <c r="AC29" s="193" t="str">
        <f>IF(AB29="","",HLOOKUP(AB29,'n°5 -Données rendement (calcul)'!$I$72:$W$74,2,FALSE))</f>
        <v/>
      </c>
      <c r="AD29" s="194" t="str">
        <f>IF(AB29="","",HLOOKUP(AB29,'n°5 -Données rendement (calcul)'!$I$72:$W$74,3,FALSE))</f>
        <v/>
      </c>
      <c r="AE29" s="139"/>
      <c r="AF29" s="193" t="str">
        <f>IF(AE29="","",HLOOKUP(AE29,'n°5 -Données rendement (calcul)'!$I$72:$W$74,2,FALSE))</f>
        <v/>
      </c>
      <c r="AG29" s="194" t="str">
        <f>IF(AE29="","",HLOOKUP(AE29,'n°5 -Données rendement (calcul)'!$I$72:$W$74,3,FALSE))</f>
        <v/>
      </c>
      <c r="AH29" s="139"/>
      <c r="AI29" s="193" t="str">
        <f>IF(OR(AP29=0,AQ29="",AH29=""),"",IF(AQ29&lt;=$AO$6,$AO$5*HLOOKUP(AP29,'n°5 -Données rendement (calcul)'!$I$72:$W$75,2,FALSE),""))</f>
        <v/>
      </c>
      <c r="AJ29" s="194" t="str">
        <f t="shared" si="9"/>
        <v/>
      </c>
      <c r="AK29" s="139"/>
      <c r="AL29" s="210"/>
      <c r="AM29" s="292"/>
      <c r="AO29" s="113">
        <f t="shared" si="10"/>
        <v>0</v>
      </c>
      <c r="AP29">
        <f t="shared" si="11"/>
        <v>0</v>
      </c>
      <c r="AQ29" s="118" t="str">
        <f>IF(AP29=0,"",HLOOKUP(AP29,'n°5 -Données rendement (calcul)'!$I$72:$W$75,4,FALSE))</f>
        <v/>
      </c>
    </row>
    <row r="30" spans="1:43" x14ac:dyDescent="0.4">
      <c r="A30" s="34"/>
      <c r="B30" s="199"/>
      <c r="C30" s="200"/>
      <c r="D30" s="280" t="str">
        <f t="shared" si="8"/>
        <v/>
      </c>
      <c r="E30" s="139"/>
      <c r="F30" s="139"/>
      <c r="G30" s="139"/>
      <c r="H30" s="139"/>
      <c r="I30" s="139"/>
      <c r="J30" s="306"/>
      <c r="K30" s="306"/>
      <c r="L30" s="306"/>
      <c r="M30" s="306"/>
      <c r="N30" s="139"/>
      <c r="O30" s="140"/>
      <c r="P30" s="197"/>
      <c r="Q30" s="143"/>
      <c r="R30" s="143"/>
      <c r="S30" s="197"/>
      <c r="T30" s="143"/>
      <c r="U30" s="143"/>
      <c r="V30" s="197"/>
      <c r="W30" s="193" t="str">
        <f>IF(V30="","",HLOOKUP(V30,'n°5 -Données rendement (calcul)'!$I$72:$W$74,2,FALSE))</f>
        <v/>
      </c>
      <c r="X30" s="194" t="str">
        <f>IF(V30="","",HLOOKUP(V30,'n°5 -Données rendement (calcul)'!$I$72:$W$74,3,FALSE))</f>
        <v/>
      </c>
      <c r="Y30" s="139"/>
      <c r="Z30" s="193" t="str">
        <f>IF(Y30="","",HLOOKUP(Y30,'n°5 -Données rendement (calcul)'!$I$72:$W$74,2,FALSE))</f>
        <v/>
      </c>
      <c r="AA30" s="194" t="str">
        <f>IF(Y30="","",HLOOKUP(Y30,'n°5 -Données rendement (calcul)'!$I$72:$W$74,3,FALSE))</f>
        <v/>
      </c>
      <c r="AB30" s="139"/>
      <c r="AC30" s="193" t="str">
        <f>IF(AB30="","",HLOOKUP(AB30,'n°5 -Données rendement (calcul)'!$I$72:$W$74,2,FALSE))</f>
        <v/>
      </c>
      <c r="AD30" s="194" t="str">
        <f>IF(AB30="","",HLOOKUP(AB30,'n°5 -Données rendement (calcul)'!$I$72:$W$74,3,FALSE))</f>
        <v/>
      </c>
      <c r="AE30" s="139"/>
      <c r="AF30" s="193" t="str">
        <f>IF(AE30="","",HLOOKUP(AE30,'n°5 -Données rendement (calcul)'!$I$72:$W$74,2,FALSE))</f>
        <v/>
      </c>
      <c r="AG30" s="194" t="str">
        <f>IF(AE30="","",HLOOKUP(AE30,'n°5 -Données rendement (calcul)'!$I$72:$W$74,3,FALSE))</f>
        <v/>
      </c>
      <c r="AH30" s="139"/>
      <c r="AI30" s="193" t="str">
        <f>IF(OR(AP30=0,AQ30="",AH30=""),"",IF(AQ30&lt;=$AO$6,$AO$5*HLOOKUP(AP30,'n°5 -Données rendement (calcul)'!$I$72:$W$75,2,FALSE),""))</f>
        <v/>
      </c>
      <c r="AJ30" s="194" t="str">
        <f t="shared" si="9"/>
        <v/>
      </c>
      <c r="AK30" s="139"/>
      <c r="AL30" s="210"/>
      <c r="AM30" s="292"/>
      <c r="AO30" s="113">
        <f t="shared" si="10"/>
        <v>0</v>
      </c>
      <c r="AP30">
        <f t="shared" si="11"/>
        <v>0</v>
      </c>
      <c r="AQ30" s="118" t="str">
        <f>IF(AP30=0,"",HLOOKUP(AP30,'n°5 -Données rendement (calcul)'!$I$72:$W$75,4,FALSE))</f>
        <v/>
      </c>
    </row>
    <row r="31" spans="1:43" x14ac:dyDescent="0.4">
      <c r="A31" s="34"/>
      <c r="B31" s="199"/>
      <c r="C31" s="200"/>
      <c r="D31" s="280" t="str">
        <f t="shared" si="8"/>
        <v/>
      </c>
      <c r="E31" s="139"/>
      <c r="F31" s="139"/>
      <c r="G31" s="139"/>
      <c r="H31" s="139"/>
      <c r="I31" s="139"/>
      <c r="J31" s="306"/>
      <c r="K31" s="306"/>
      <c r="L31" s="306"/>
      <c r="M31" s="306"/>
      <c r="N31" s="139"/>
      <c r="O31" s="140"/>
      <c r="P31" s="197"/>
      <c r="Q31" s="143"/>
      <c r="R31" s="143"/>
      <c r="S31" s="197"/>
      <c r="T31" s="143"/>
      <c r="U31" s="143"/>
      <c r="V31" s="197"/>
      <c r="W31" s="193" t="str">
        <f>IF(V31="","",HLOOKUP(V31,'n°5 -Données rendement (calcul)'!$I$72:$W$74,2,FALSE))</f>
        <v/>
      </c>
      <c r="X31" s="194" t="str">
        <f>IF(V31="","",HLOOKUP(V31,'n°5 -Données rendement (calcul)'!$I$72:$W$74,3,FALSE))</f>
        <v/>
      </c>
      <c r="Y31" s="139"/>
      <c r="Z31" s="193" t="str">
        <f>IF(Y31="","",HLOOKUP(Y31,'n°5 -Données rendement (calcul)'!$I$72:$W$74,2,FALSE))</f>
        <v/>
      </c>
      <c r="AA31" s="194" t="str">
        <f>IF(Y31="","",HLOOKUP(Y31,'n°5 -Données rendement (calcul)'!$I$72:$W$74,3,FALSE))</f>
        <v/>
      </c>
      <c r="AB31" s="139"/>
      <c r="AC31" s="193" t="str">
        <f>IF(AB31="","",HLOOKUP(AB31,'n°5 -Données rendement (calcul)'!$I$72:$W$74,2,FALSE))</f>
        <v/>
      </c>
      <c r="AD31" s="194" t="str">
        <f>IF(AB31="","",HLOOKUP(AB31,'n°5 -Données rendement (calcul)'!$I$72:$W$74,3,FALSE))</f>
        <v/>
      </c>
      <c r="AE31" s="139"/>
      <c r="AF31" s="193" t="str">
        <f>IF(AE31="","",HLOOKUP(AE31,'n°5 -Données rendement (calcul)'!$I$72:$W$74,2,FALSE))</f>
        <v/>
      </c>
      <c r="AG31" s="194" t="str">
        <f>IF(AE31="","",HLOOKUP(AE31,'n°5 -Données rendement (calcul)'!$I$72:$W$74,3,FALSE))</f>
        <v/>
      </c>
      <c r="AH31" s="139"/>
      <c r="AI31" s="193" t="str">
        <f>IF(OR(AP31=0,AQ31="",AH31=""),"",IF(AQ31&lt;=$AO$6,$AO$5*HLOOKUP(AP31,'n°5 -Données rendement (calcul)'!$I$72:$W$75,2,FALSE),""))</f>
        <v/>
      </c>
      <c r="AJ31" s="194" t="str">
        <f t="shared" si="9"/>
        <v/>
      </c>
      <c r="AK31" s="139"/>
      <c r="AL31" s="210"/>
      <c r="AM31" s="292"/>
      <c r="AO31" s="113">
        <f t="shared" si="10"/>
        <v>0</v>
      </c>
      <c r="AP31">
        <f t="shared" si="11"/>
        <v>0</v>
      </c>
      <c r="AQ31" s="118" t="str">
        <f>IF(AP31=0,"",HLOOKUP(AP31,'n°5 -Données rendement (calcul)'!$I$72:$W$75,4,FALSE))</f>
        <v/>
      </c>
    </row>
    <row r="32" spans="1:43" x14ac:dyDescent="0.4">
      <c r="A32" s="34"/>
      <c r="B32" s="199"/>
      <c r="C32" s="200"/>
      <c r="D32" s="280" t="str">
        <f t="shared" si="4"/>
        <v/>
      </c>
      <c r="E32" s="139"/>
      <c r="F32" s="139"/>
      <c r="G32" s="139"/>
      <c r="H32" s="139"/>
      <c r="I32" s="139"/>
      <c r="J32" s="306"/>
      <c r="K32" s="306"/>
      <c r="L32" s="306"/>
      <c r="M32" s="306"/>
      <c r="N32" s="139"/>
      <c r="O32" s="140"/>
      <c r="P32" s="197"/>
      <c r="Q32" s="143"/>
      <c r="R32" s="143"/>
      <c r="S32" s="197"/>
      <c r="T32" s="143"/>
      <c r="U32" s="143"/>
      <c r="V32" s="197"/>
      <c r="W32" s="193" t="str">
        <f>IF(V32="","",HLOOKUP(V32,'n°5 -Données rendement (calcul)'!$I$72:$W$74,2,FALSE))</f>
        <v/>
      </c>
      <c r="X32" s="194" t="str">
        <f>IF(V32="","",HLOOKUP(V32,'n°5 -Données rendement (calcul)'!$I$72:$W$74,3,FALSE))</f>
        <v/>
      </c>
      <c r="Y32" s="139"/>
      <c r="Z32" s="193" t="str">
        <f>IF(Y32="","",HLOOKUP(Y32,'n°5 -Données rendement (calcul)'!$I$72:$W$74,2,FALSE))</f>
        <v/>
      </c>
      <c r="AA32" s="194" t="str">
        <f>IF(Y32="","",HLOOKUP(Y32,'n°5 -Données rendement (calcul)'!$I$72:$W$74,3,FALSE))</f>
        <v/>
      </c>
      <c r="AB32" s="139"/>
      <c r="AC32" s="193" t="str">
        <f>IF(AB32="","",HLOOKUP(AB32,'n°5 -Données rendement (calcul)'!$I$72:$W$74,2,FALSE))</f>
        <v/>
      </c>
      <c r="AD32" s="194" t="str">
        <f>IF(AB32="","",HLOOKUP(AB32,'n°5 -Données rendement (calcul)'!$I$72:$W$74,3,FALSE))</f>
        <v/>
      </c>
      <c r="AE32" s="139"/>
      <c r="AF32" s="193" t="str">
        <f>IF(AE32="","",HLOOKUP(AE32,'n°5 -Données rendement (calcul)'!$I$72:$W$74,2,FALSE))</f>
        <v/>
      </c>
      <c r="AG32" s="194" t="str">
        <f>IF(AE32="","",HLOOKUP(AE32,'n°5 -Données rendement (calcul)'!$I$72:$W$74,3,FALSE))</f>
        <v/>
      </c>
      <c r="AH32" s="139"/>
      <c r="AI32" s="193" t="str">
        <f>IF(OR(AP32=0,AQ32="",AH32=""),"",IF(AQ32&lt;=$AO$6,$AO$5*HLOOKUP(AP32,'n°5 -Données rendement (calcul)'!$I$72:$W$75,2,FALSE),""))</f>
        <v/>
      </c>
      <c r="AJ32" s="194" t="str">
        <f t="shared" si="5"/>
        <v/>
      </c>
      <c r="AK32" s="139"/>
      <c r="AL32" s="210"/>
      <c r="AM32" s="292"/>
      <c r="AO32" s="113">
        <f t="shared" ref="AO32:AO45" si="12">MAX(X32,AA32,AD32)</f>
        <v>0</v>
      </c>
      <c r="AP32">
        <f t="shared" ref="AP32:AP45" si="13">IF(X32=AO32,V32,IF(AA32=AO32,Y32,IF(AD32=AO32,AB32,)))</f>
        <v>0</v>
      </c>
      <c r="AQ32" s="118" t="str">
        <f>IF(AP32=0,"",HLOOKUP(AP32,'n°5 -Données rendement (calcul)'!$I$72:$W$75,4,FALSE))</f>
        <v/>
      </c>
    </row>
    <row r="33" spans="1:43" x14ac:dyDescent="0.4">
      <c r="A33" s="34"/>
      <c r="B33" s="199"/>
      <c r="C33" s="200"/>
      <c r="D33" s="280" t="str">
        <f t="shared" si="4"/>
        <v/>
      </c>
      <c r="E33" s="139"/>
      <c r="F33" s="139"/>
      <c r="G33" s="139"/>
      <c r="H33" s="139"/>
      <c r="I33" s="139"/>
      <c r="J33" s="306"/>
      <c r="K33" s="306"/>
      <c r="L33" s="306"/>
      <c r="M33" s="306"/>
      <c r="N33" s="139"/>
      <c r="O33" s="140"/>
      <c r="P33" s="197"/>
      <c r="Q33" s="143"/>
      <c r="R33" s="143"/>
      <c r="S33" s="197"/>
      <c r="T33" s="143"/>
      <c r="U33" s="143"/>
      <c r="V33" s="197"/>
      <c r="W33" s="193" t="str">
        <f>IF(V33="","",HLOOKUP(V33,'n°5 -Données rendement (calcul)'!$I$72:$W$74,2,FALSE))</f>
        <v/>
      </c>
      <c r="X33" s="194" t="str">
        <f>IF(V33="","",HLOOKUP(V33,'n°5 -Données rendement (calcul)'!$I$72:$W$74,3,FALSE))</f>
        <v/>
      </c>
      <c r="Y33" s="139"/>
      <c r="Z33" s="193" t="str">
        <f>IF(Y33="","",HLOOKUP(Y33,'n°5 -Données rendement (calcul)'!$I$72:$W$74,2,FALSE))</f>
        <v/>
      </c>
      <c r="AA33" s="194" t="str">
        <f>IF(Y33="","",HLOOKUP(Y33,'n°5 -Données rendement (calcul)'!$I$72:$W$74,3,FALSE))</f>
        <v/>
      </c>
      <c r="AB33" s="139"/>
      <c r="AC33" s="193" t="str">
        <f>IF(AB33="","",HLOOKUP(AB33,'n°5 -Données rendement (calcul)'!$I$72:$W$74,2,FALSE))</f>
        <v/>
      </c>
      <c r="AD33" s="194" t="str">
        <f>IF(AB33="","",HLOOKUP(AB33,'n°5 -Données rendement (calcul)'!$I$72:$W$74,3,FALSE))</f>
        <v/>
      </c>
      <c r="AE33" s="139"/>
      <c r="AF33" s="193" t="str">
        <f>IF(AE33="","",HLOOKUP(AE33,'n°5 -Données rendement (calcul)'!$I$72:$W$74,2,FALSE))</f>
        <v/>
      </c>
      <c r="AG33" s="194" t="str">
        <f>IF(AE33="","",HLOOKUP(AE33,'n°5 -Données rendement (calcul)'!$I$72:$W$74,3,FALSE))</f>
        <v/>
      </c>
      <c r="AH33" s="139"/>
      <c r="AI33" s="193" t="str">
        <f>IF(OR(AP33=0,AQ33="",AH33=""),"",IF(AQ33&lt;=$AO$6,$AO$5*HLOOKUP(AP33,'n°5 -Données rendement (calcul)'!$I$72:$W$75,2,FALSE),""))</f>
        <v/>
      </c>
      <c r="AJ33" s="194" t="str">
        <f t="shared" si="5"/>
        <v/>
      </c>
      <c r="AK33" s="139"/>
      <c r="AL33" s="210"/>
      <c r="AM33" s="292"/>
      <c r="AO33" s="113">
        <f t="shared" si="12"/>
        <v>0</v>
      </c>
      <c r="AP33">
        <f t="shared" si="13"/>
        <v>0</v>
      </c>
      <c r="AQ33" s="118" t="str">
        <f>IF(AP33=0,"",HLOOKUP(AP33,'n°5 -Données rendement (calcul)'!$I$72:$W$75,4,FALSE))</f>
        <v/>
      </c>
    </row>
    <row r="34" spans="1:43" x14ac:dyDescent="0.4">
      <c r="A34" s="34"/>
      <c r="B34" s="199"/>
      <c r="C34" s="200"/>
      <c r="D34" s="280" t="str">
        <f t="shared" si="4"/>
        <v/>
      </c>
      <c r="E34" s="139"/>
      <c r="F34" s="139"/>
      <c r="G34" s="139"/>
      <c r="H34" s="139"/>
      <c r="I34" s="139"/>
      <c r="J34" s="306"/>
      <c r="K34" s="306"/>
      <c r="L34" s="306"/>
      <c r="M34" s="306"/>
      <c r="N34" s="139"/>
      <c r="O34" s="140"/>
      <c r="P34" s="197"/>
      <c r="Q34" s="143"/>
      <c r="R34" s="143"/>
      <c r="S34" s="197"/>
      <c r="T34" s="143"/>
      <c r="U34" s="143"/>
      <c r="V34" s="197"/>
      <c r="W34" s="193" t="str">
        <f>IF(V34="","",HLOOKUP(V34,'n°5 -Données rendement (calcul)'!$I$72:$W$74,2,FALSE))</f>
        <v/>
      </c>
      <c r="X34" s="194" t="str">
        <f>IF(V34="","",HLOOKUP(V34,'n°5 -Données rendement (calcul)'!$I$72:$W$74,3,FALSE))</f>
        <v/>
      </c>
      <c r="Y34" s="139"/>
      <c r="Z34" s="193" t="str">
        <f>IF(Y34="","",HLOOKUP(Y34,'n°5 -Données rendement (calcul)'!$I$72:$W$74,2,FALSE))</f>
        <v/>
      </c>
      <c r="AA34" s="194" t="str">
        <f>IF(Y34="","",HLOOKUP(Y34,'n°5 -Données rendement (calcul)'!$I$72:$W$74,3,FALSE))</f>
        <v/>
      </c>
      <c r="AB34" s="139"/>
      <c r="AC34" s="193" t="str">
        <f>IF(AB34="","",HLOOKUP(AB34,'n°5 -Données rendement (calcul)'!$I$72:$W$74,2,FALSE))</f>
        <v/>
      </c>
      <c r="AD34" s="194" t="str">
        <f>IF(AB34="","",HLOOKUP(AB34,'n°5 -Données rendement (calcul)'!$I$72:$W$74,3,FALSE))</f>
        <v/>
      </c>
      <c r="AE34" s="139"/>
      <c r="AF34" s="193" t="str">
        <f>IF(AE34="","",HLOOKUP(AE34,'n°5 -Données rendement (calcul)'!$I$72:$W$74,2,FALSE))</f>
        <v/>
      </c>
      <c r="AG34" s="194" t="str">
        <f>IF(AE34="","",HLOOKUP(AE34,'n°5 -Données rendement (calcul)'!$I$72:$W$74,3,FALSE))</f>
        <v/>
      </c>
      <c r="AH34" s="139"/>
      <c r="AI34" s="193" t="str">
        <f>IF(OR(AP34=0,AQ34="",AH34=""),"",IF(AQ34&lt;=$AO$6,$AO$5*HLOOKUP(AP34,'n°5 -Données rendement (calcul)'!$I$72:$W$75,2,FALSE),""))</f>
        <v/>
      </c>
      <c r="AJ34" s="194" t="str">
        <f t="shared" si="5"/>
        <v/>
      </c>
      <c r="AK34" s="139"/>
      <c r="AL34" s="210"/>
      <c r="AM34" s="292"/>
      <c r="AO34" s="113">
        <f t="shared" si="12"/>
        <v>0</v>
      </c>
      <c r="AP34">
        <f t="shared" si="13"/>
        <v>0</v>
      </c>
      <c r="AQ34" s="118" t="str">
        <f>IF(AP34=0,"",HLOOKUP(AP34,'n°5 -Données rendement (calcul)'!$I$72:$W$75,4,FALSE))</f>
        <v/>
      </c>
    </row>
    <row r="35" spans="1:43" x14ac:dyDescent="0.4">
      <c r="A35" s="34"/>
      <c r="B35" s="199"/>
      <c r="C35" s="200"/>
      <c r="D35" s="280" t="str">
        <f t="shared" si="4"/>
        <v/>
      </c>
      <c r="E35" s="139"/>
      <c r="F35" s="139"/>
      <c r="G35" s="139"/>
      <c r="H35" s="139"/>
      <c r="I35" s="139"/>
      <c r="J35" s="306"/>
      <c r="K35" s="306"/>
      <c r="L35" s="306"/>
      <c r="M35" s="306"/>
      <c r="N35" s="139"/>
      <c r="O35" s="140"/>
      <c r="P35" s="197"/>
      <c r="Q35" s="143"/>
      <c r="R35" s="143"/>
      <c r="S35" s="197"/>
      <c r="T35" s="143"/>
      <c r="U35" s="143"/>
      <c r="V35" s="197"/>
      <c r="W35" s="193" t="str">
        <f>IF(V35="","",HLOOKUP(V35,'n°5 -Données rendement (calcul)'!$I$72:$W$74,2,FALSE))</f>
        <v/>
      </c>
      <c r="X35" s="194" t="str">
        <f>IF(V35="","",HLOOKUP(V35,'n°5 -Données rendement (calcul)'!$I$72:$W$74,3,FALSE))</f>
        <v/>
      </c>
      <c r="Y35" s="139"/>
      <c r="Z35" s="193" t="str">
        <f>IF(Y35="","",HLOOKUP(Y35,'n°5 -Données rendement (calcul)'!$I$72:$W$74,2,FALSE))</f>
        <v/>
      </c>
      <c r="AA35" s="194" t="str">
        <f>IF(Y35="","",HLOOKUP(Y35,'n°5 -Données rendement (calcul)'!$I$72:$W$74,3,FALSE))</f>
        <v/>
      </c>
      <c r="AB35" s="139"/>
      <c r="AC35" s="193" t="str">
        <f>IF(AB35="","",HLOOKUP(AB35,'n°5 -Données rendement (calcul)'!$I$72:$W$74,2,FALSE))</f>
        <v/>
      </c>
      <c r="AD35" s="194" t="str">
        <f>IF(AB35="","",HLOOKUP(AB35,'n°5 -Données rendement (calcul)'!$I$72:$W$74,3,FALSE))</f>
        <v/>
      </c>
      <c r="AE35" s="139"/>
      <c r="AF35" s="193" t="str">
        <f>IF(AE35="","",HLOOKUP(AE35,'n°5 -Données rendement (calcul)'!$I$72:$W$74,2,FALSE))</f>
        <v/>
      </c>
      <c r="AG35" s="194" t="str">
        <f>IF(AE35="","",HLOOKUP(AE35,'n°5 -Données rendement (calcul)'!$I$72:$W$74,3,FALSE))</f>
        <v/>
      </c>
      <c r="AH35" s="139"/>
      <c r="AI35" s="193" t="str">
        <f>IF(OR(AP35=0,AQ35="",AH35=""),"",IF(AQ35&lt;=$AO$6,$AO$5*HLOOKUP(AP35,'n°5 -Données rendement (calcul)'!$I$72:$W$75,2,FALSE),""))</f>
        <v/>
      </c>
      <c r="AJ35" s="194" t="str">
        <f t="shared" si="5"/>
        <v/>
      </c>
      <c r="AK35" s="139"/>
      <c r="AL35" s="210"/>
      <c r="AM35" s="292"/>
      <c r="AO35" s="113">
        <f t="shared" si="12"/>
        <v>0</v>
      </c>
      <c r="AP35">
        <f t="shared" si="13"/>
        <v>0</v>
      </c>
      <c r="AQ35" s="118" t="str">
        <f>IF(AP35=0,"",HLOOKUP(AP35,'n°5 -Données rendement (calcul)'!$I$72:$W$75,4,FALSE))</f>
        <v/>
      </c>
    </row>
    <row r="36" spans="1:43" x14ac:dyDescent="0.4">
      <c r="A36" s="34"/>
      <c r="B36" s="199"/>
      <c r="C36" s="200"/>
      <c r="D36" s="280" t="str">
        <f t="shared" si="4"/>
        <v/>
      </c>
      <c r="E36" s="139"/>
      <c r="F36" s="139"/>
      <c r="G36" s="139"/>
      <c r="H36" s="139"/>
      <c r="I36" s="139"/>
      <c r="J36" s="306"/>
      <c r="K36" s="306"/>
      <c r="L36" s="306"/>
      <c r="M36" s="306"/>
      <c r="N36" s="139"/>
      <c r="O36" s="140"/>
      <c r="P36" s="197"/>
      <c r="Q36" s="143"/>
      <c r="R36" s="143"/>
      <c r="S36" s="197"/>
      <c r="T36" s="143"/>
      <c r="U36" s="143"/>
      <c r="V36" s="197"/>
      <c r="W36" s="193" t="str">
        <f>IF(V36="","",HLOOKUP(V36,'n°5 -Données rendement (calcul)'!$I$72:$W$74,2,FALSE))</f>
        <v/>
      </c>
      <c r="X36" s="194" t="str">
        <f>IF(V36="","",HLOOKUP(V36,'n°5 -Données rendement (calcul)'!$I$72:$W$74,3,FALSE))</f>
        <v/>
      </c>
      <c r="Y36" s="139"/>
      <c r="Z36" s="193" t="str">
        <f>IF(Y36="","",HLOOKUP(Y36,'n°5 -Données rendement (calcul)'!$I$72:$W$74,2,FALSE))</f>
        <v/>
      </c>
      <c r="AA36" s="194" t="str">
        <f>IF(Y36="","",HLOOKUP(Y36,'n°5 -Données rendement (calcul)'!$I$72:$W$74,3,FALSE))</f>
        <v/>
      </c>
      <c r="AB36" s="139"/>
      <c r="AC36" s="193" t="str">
        <f>IF(AB36="","",HLOOKUP(AB36,'n°5 -Données rendement (calcul)'!$I$72:$W$74,2,FALSE))</f>
        <v/>
      </c>
      <c r="AD36" s="194" t="str">
        <f>IF(AB36="","",HLOOKUP(AB36,'n°5 -Données rendement (calcul)'!$I$72:$W$74,3,FALSE))</f>
        <v/>
      </c>
      <c r="AE36" s="139"/>
      <c r="AF36" s="193" t="str">
        <f>IF(AE36="","",HLOOKUP(AE36,'n°5 -Données rendement (calcul)'!$I$72:$W$74,2,FALSE))</f>
        <v/>
      </c>
      <c r="AG36" s="194" t="str">
        <f>IF(AE36="","",HLOOKUP(AE36,'n°5 -Données rendement (calcul)'!$I$72:$W$74,3,FALSE))</f>
        <v/>
      </c>
      <c r="AH36" s="139"/>
      <c r="AI36" s="193" t="str">
        <f>IF(OR(AP36=0,AQ36="",AH36=""),"",IF(AQ36&lt;=$AO$6,$AO$5*HLOOKUP(AP36,'n°5 -Données rendement (calcul)'!$I$72:$W$75,2,FALSE),""))</f>
        <v/>
      </c>
      <c r="AJ36" s="194" t="str">
        <f t="shared" si="5"/>
        <v/>
      </c>
      <c r="AK36" s="139"/>
      <c r="AL36" s="210"/>
      <c r="AM36" s="292"/>
      <c r="AO36" s="113">
        <f t="shared" si="12"/>
        <v>0</v>
      </c>
      <c r="AP36">
        <f t="shared" si="13"/>
        <v>0</v>
      </c>
      <c r="AQ36" s="118" t="str">
        <f>IF(AP36=0,"",HLOOKUP(AP36,'n°5 -Données rendement (calcul)'!$I$72:$W$75,4,FALSE))</f>
        <v/>
      </c>
    </row>
    <row r="37" spans="1:43" x14ac:dyDescent="0.4">
      <c r="A37" s="34"/>
      <c r="B37" s="199"/>
      <c r="C37" s="200"/>
      <c r="D37" s="280" t="str">
        <f t="shared" si="4"/>
        <v/>
      </c>
      <c r="E37" s="139"/>
      <c r="F37" s="139"/>
      <c r="G37" s="139"/>
      <c r="H37" s="139"/>
      <c r="I37" s="139"/>
      <c r="J37" s="306"/>
      <c r="K37" s="306"/>
      <c r="L37" s="306"/>
      <c r="M37" s="306"/>
      <c r="N37" s="139"/>
      <c r="O37" s="140"/>
      <c r="P37" s="197"/>
      <c r="Q37" s="143"/>
      <c r="R37" s="143"/>
      <c r="S37" s="197"/>
      <c r="T37" s="143"/>
      <c r="U37" s="143"/>
      <c r="V37" s="197"/>
      <c r="W37" s="193" t="str">
        <f>IF(V37="","",HLOOKUP(V37,'n°5 -Données rendement (calcul)'!$I$72:$W$74,2,FALSE))</f>
        <v/>
      </c>
      <c r="X37" s="194" t="str">
        <f>IF(V37="","",HLOOKUP(V37,'n°5 -Données rendement (calcul)'!$I$72:$W$74,3,FALSE))</f>
        <v/>
      </c>
      <c r="Y37" s="139"/>
      <c r="Z37" s="193" t="str">
        <f>IF(Y37="","",HLOOKUP(Y37,'n°5 -Données rendement (calcul)'!$I$72:$W$74,2,FALSE))</f>
        <v/>
      </c>
      <c r="AA37" s="194" t="str">
        <f>IF(Y37="","",HLOOKUP(Y37,'n°5 -Données rendement (calcul)'!$I$72:$W$74,3,FALSE))</f>
        <v/>
      </c>
      <c r="AB37" s="139"/>
      <c r="AC37" s="193" t="str">
        <f>IF(AB37="","",HLOOKUP(AB37,'n°5 -Données rendement (calcul)'!$I$72:$W$74,2,FALSE))</f>
        <v/>
      </c>
      <c r="AD37" s="194" t="str">
        <f>IF(AB37="","",HLOOKUP(AB37,'n°5 -Données rendement (calcul)'!$I$72:$W$74,3,FALSE))</f>
        <v/>
      </c>
      <c r="AE37" s="139"/>
      <c r="AF37" s="193" t="str">
        <f>IF(AE37="","",HLOOKUP(AE37,'n°5 -Données rendement (calcul)'!$I$72:$W$74,2,FALSE))</f>
        <v/>
      </c>
      <c r="AG37" s="194" t="str">
        <f>IF(AE37="","",HLOOKUP(AE37,'n°5 -Données rendement (calcul)'!$I$72:$W$74,3,FALSE))</f>
        <v/>
      </c>
      <c r="AH37" s="139"/>
      <c r="AI37" s="193" t="str">
        <f>IF(OR(AP37=0,AQ37="",AH37=""),"",IF(AQ37&lt;=$AO$6,$AO$5*HLOOKUP(AP37,'n°5 -Données rendement (calcul)'!$I$72:$W$75,2,FALSE),""))</f>
        <v/>
      </c>
      <c r="AJ37" s="194" t="str">
        <f t="shared" si="5"/>
        <v/>
      </c>
      <c r="AK37" s="139"/>
      <c r="AL37" s="210"/>
      <c r="AM37" s="292"/>
      <c r="AO37" s="113">
        <f t="shared" si="12"/>
        <v>0</v>
      </c>
      <c r="AP37">
        <f t="shared" si="13"/>
        <v>0</v>
      </c>
      <c r="AQ37" s="118" t="str">
        <f>IF(AP37=0,"",HLOOKUP(AP37,'n°5 -Données rendement (calcul)'!$I$72:$W$75,4,FALSE))</f>
        <v/>
      </c>
    </row>
    <row r="38" spans="1:43" x14ac:dyDescent="0.4">
      <c r="A38" s="34"/>
      <c r="B38" s="199"/>
      <c r="C38" s="200"/>
      <c r="D38" s="280" t="str">
        <f t="shared" si="4"/>
        <v/>
      </c>
      <c r="E38" s="139"/>
      <c r="F38" s="139"/>
      <c r="G38" s="139"/>
      <c r="H38" s="139"/>
      <c r="I38" s="139"/>
      <c r="J38" s="306"/>
      <c r="K38" s="306"/>
      <c r="L38" s="306"/>
      <c r="M38" s="306"/>
      <c r="N38" s="139"/>
      <c r="O38" s="140"/>
      <c r="P38" s="197"/>
      <c r="Q38" s="143"/>
      <c r="R38" s="143"/>
      <c r="S38" s="197"/>
      <c r="T38" s="143"/>
      <c r="U38" s="143"/>
      <c r="V38" s="197"/>
      <c r="W38" s="193" t="str">
        <f>IF(V38="","",HLOOKUP(V38,'n°5 -Données rendement (calcul)'!$I$72:$W$74,2,FALSE))</f>
        <v/>
      </c>
      <c r="X38" s="194" t="str">
        <f>IF(V38="","",HLOOKUP(V38,'n°5 -Données rendement (calcul)'!$I$72:$W$74,3,FALSE))</f>
        <v/>
      </c>
      <c r="Y38" s="139"/>
      <c r="Z38" s="193" t="str">
        <f>IF(Y38="","",HLOOKUP(Y38,'n°5 -Données rendement (calcul)'!$I$72:$W$74,2,FALSE))</f>
        <v/>
      </c>
      <c r="AA38" s="194" t="str">
        <f>IF(Y38="","",HLOOKUP(Y38,'n°5 -Données rendement (calcul)'!$I$72:$W$74,3,FALSE))</f>
        <v/>
      </c>
      <c r="AB38" s="139"/>
      <c r="AC38" s="193" t="str">
        <f>IF(AB38="","",HLOOKUP(AB38,'n°5 -Données rendement (calcul)'!$I$72:$W$74,2,FALSE))</f>
        <v/>
      </c>
      <c r="AD38" s="194" t="str">
        <f>IF(AB38="","",HLOOKUP(AB38,'n°5 -Données rendement (calcul)'!$I$72:$W$74,3,FALSE))</f>
        <v/>
      </c>
      <c r="AE38" s="139"/>
      <c r="AF38" s="193" t="str">
        <f>IF(AE38="","",HLOOKUP(AE38,'n°5 -Données rendement (calcul)'!$I$72:$W$74,2,FALSE))</f>
        <v/>
      </c>
      <c r="AG38" s="194" t="str">
        <f>IF(AE38="","",HLOOKUP(AE38,'n°5 -Données rendement (calcul)'!$I$72:$W$74,3,FALSE))</f>
        <v/>
      </c>
      <c r="AH38" s="139"/>
      <c r="AI38" s="193" t="str">
        <f>IF(OR(AP38=0,AQ38="",AH38=""),"",IF(AQ38&lt;=$AO$6,$AO$5*HLOOKUP(AP38,'n°5 -Données rendement (calcul)'!$I$72:$W$75,2,FALSE),""))</f>
        <v/>
      </c>
      <c r="AJ38" s="194" t="str">
        <f t="shared" si="5"/>
        <v/>
      </c>
      <c r="AK38" s="139"/>
      <c r="AL38" s="210"/>
      <c r="AM38" s="292"/>
      <c r="AO38" s="113">
        <f t="shared" si="12"/>
        <v>0</v>
      </c>
      <c r="AP38">
        <f t="shared" si="13"/>
        <v>0</v>
      </c>
      <c r="AQ38" s="118" t="str">
        <f>IF(AP38=0,"",HLOOKUP(AP38,'n°5 -Données rendement (calcul)'!$I$72:$W$75,4,FALSE))</f>
        <v/>
      </c>
    </row>
    <row r="39" spans="1:43" x14ac:dyDescent="0.4">
      <c r="A39" s="34"/>
      <c r="B39" s="199"/>
      <c r="C39" s="200"/>
      <c r="D39" s="280" t="str">
        <f t="shared" si="4"/>
        <v/>
      </c>
      <c r="E39" s="139"/>
      <c r="F39" s="139"/>
      <c r="G39" s="139"/>
      <c r="H39" s="139"/>
      <c r="I39" s="139"/>
      <c r="J39" s="306"/>
      <c r="K39" s="306"/>
      <c r="L39" s="306"/>
      <c r="M39" s="306"/>
      <c r="N39" s="139"/>
      <c r="O39" s="140"/>
      <c r="P39" s="197"/>
      <c r="Q39" s="143"/>
      <c r="R39" s="143"/>
      <c r="S39" s="197"/>
      <c r="T39" s="143"/>
      <c r="U39" s="143"/>
      <c r="V39" s="197"/>
      <c r="W39" s="193" t="str">
        <f>IF(V39="","",HLOOKUP(V39,'n°5 -Données rendement (calcul)'!$I$72:$W$74,2,FALSE))</f>
        <v/>
      </c>
      <c r="X39" s="194" t="str">
        <f>IF(V39="","",HLOOKUP(V39,'n°5 -Données rendement (calcul)'!$I$72:$W$74,3,FALSE))</f>
        <v/>
      </c>
      <c r="Y39" s="139"/>
      <c r="Z39" s="193" t="str">
        <f>IF(Y39="","",HLOOKUP(Y39,'n°5 -Données rendement (calcul)'!$I$72:$W$74,2,FALSE))</f>
        <v/>
      </c>
      <c r="AA39" s="194" t="str">
        <f>IF(Y39="","",HLOOKUP(Y39,'n°5 -Données rendement (calcul)'!$I$72:$W$74,3,FALSE))</f>
        <v/>
      </c>
      <c r="AB39" s="139"/>
      <c r="AC39" s="193" t="str">
        <f>IF(AB39="","",HLOOKUP(AB39,'n°5 -Données rendement (calcul)'!$I$72:$W$74,2,FALSE))</f>
        <v/>
      </c>
      <c r="AD39" s="194" t="str">
        <f>IF(AB39="","",HLOOKUP(AB39,'n°5 -Données rendement (calcul)'!$I$72:$W$74,3,FALSE))</f>
        <v/>
      </c>
      <c r="AE39" s="139"/>
      <c r="AF39" s="193" t="str">
        <f>IF(AE39="","",HLOOKUP(AE39,'n°5 -Données rendement (calcul)'!$I$72:$W$74,2,FALSE))</f>
        <v/>
      </c>
      <c r="AG39" s="194" t="str">
        <f>IF(AE39="","",HLOOKUP(AE39,'n°5 -Données rendement (calcul)'!$I$72:$W$74,3,FALSE))</f>
        <v/>
      </c>
      <c r="AH39" s="139"/>
      <c r="AI39" s="193" t="str">
        <f>IF(OR(AP39=0,AQ39="",AH39=""),"",IF(AQ39&lt;=$AO$6,$AO$5*HLOOKUP(AP39,'n°5 -Données rendement (calcul)'!$I$72:$W$75,2,FALSE),""))</f>
        <v/>
      </c>
      <c r="AJ39" s="194" t="str">
        <f t="shared" si="5"/>
        <v/>
      </c>
      <c r="AK39" s="139"/>
      <c r="AL39" s="210"/>
      <c r="AM39" s="292"/>
      <c r="AO39" s="113">
        <f t="shared" si="12"/>
        <v>0</v>
      </c>
      <c r="AP39">
        <f t="shared" si="13"/>
        <v>0</v>
      </c>
      <c r="AQ39" s="118" t="str">
        <f>IF(AP39=0,"",HLOOKUP(AP39,'n°5 -Données rendement (calcul)'!$I$72:$W$75,4,FALSE))</f>
        <v/>
      </c>
    </row>
    <row r="40" spans="1:43" x14ac:dyDescent="0.4">
      <c r="A40" s="34"/>
      <c r="B40" s="199"/>
      <c r="C40" s="200"/>
      <c r="D40" s="280" t="str">
        <f t="shared" si="4"/>
        <v/>
      </c>
      <c r="E40" s="139"/>
      <c r="F40" s="139"/>
      <c r="G40" s="139"/>
      <c r="H40" s="139"/>
      <c r="I40" s="139"/>
      <c r="J40" s="306"/>
      <c r="K40" s="306"/>
      <c r="L40" s="306"/>
      <c r="M40" s="306"/>
      <c r="N40" s="139"/>
      <c r="O40" s="140"/>
      <c r="P40" s="197"/>
      <c r="Q40" s="143"/>
      <c r="R40" s="143"/>
      <c r="S40" s="197"/>
      <c r="T40" s="143"/>
      <c r="U40" s="143"/>
      <c r="V40" s="197"/>
      <c r="W40" s="193" t="str">
        <f>IF(V40="","",HLOOKUP(V40,'n°5 -Données rendement (calcul)'!$I$72:$W$74,2,FALSE))</f>
        <v/>
      </c>
      <c r="X40" s="194" t="str">
        <f>IF(V40="","",HLOOKUP(V40,'n°5 -Données rendement (calcul)'!$I$72:$W$74,3,FALSE))</f>
        <v/>
      </c>
      <c r="Y40" s="139"/>
      <c r="Z40" s="193" t="str">
        <f>IF(Y40="","",HLOOKUP(Y40,'n°5 -Données rendement (calcul)'!$I$72:$W$74,2,FALSE))</f>
        <v/>
      </c>
      <c r="AA40" s="194" t="str">
        <f>IF(Y40="","",HLOOKUP(Y40,'n°5 -Données rendement (calcul)'!$I$72:$W$74,3,FALSE))</f>
        <v/>
      </c>
      <c r="AB40" s="139"/>
      <c r="AC40" s="193" t="str">
        <f>IF(AB40="","",HLOOKUP(AB40,'n°5 -Données rendement (calcul)'!$I$72:$W$74,2,FALSE))</f>
        <v/>
      </c>
      <c r="AD40" s="194" t="str">
        <f>IF(AB40="","",HLOOKUP(AB40,'n°5 -Données rendement (calcul)'!$I$72:$W$74,3,FALSE))</f>
        <v/>
      </c>
      <c r="AE40" s="139"/>
      <c r="AF40" s="193" t="str">
        <f>IF(AE40="","",HLOOKUP(AE40,'n°5 -Données rendement (calcul)'!$I$72:$W$74,2,FALSE))</f>
        <v/>
      </c>
      <c r="AG40" s="194" t="str">
        <f>IF(AE40="","",HLOOKUP(AE40,'n°5 -Données rendement (calcul)'!$I$72:$W$74,3,FALSE))</f>
        <v/>
      </c>
      <c r="AH40" s="139"/>
      <c r="AI40" s="193" t="str">
        <f>IF(OR(AP40=0,AQ40="",AH40=""),"",IF(AQ40&lt;=$AO$6,$AO$5*HLOOKUP(AP40,'n°5 -Données rendement (calcul)'!$I$72:$W$75,2,FALSE),""))</f>
        <v/>
      </c>
      <c r="AJ40" s="194" t="str">
        <f t="shared" si="5"/>
        <v/>
      </c>
      <c r="AK40" s="139"/>
      <c r="AL40" s="210"/>
      <c r="AM40" s="292"/>
      <c r="AO40" s="113">
        <f t="shared" si="12"/>
        <v>0</v>
      </c>
      <c r="AP40">
        <f t="shared" si="13"/>
        <v>0</v>
      </c>
      <c r="AQ40" s="118" t="str">
        <f>IF(AP40=0,"",HLOOKUP(AP40,'n°5 -Données rendement (calcul)'!$I$72:$W$75,4,FALSE))</f>
        <v/>
      </c>
    </row>
    <row r="41" spans="1:43" x14ac:dyDescent="0.4">
      <c r="A41" s="34"/>
      <c r="B41" s="199"/>
      <c r="C41" s="200"/>
      <c r="D41" s="280" t="str">
        <f t="shared" si="4"/>
        <v/>
      </c>
      <c r="E41" s="139"/>
      <c r="F41" s="139"/>
      <c r="G41" s="139"/>
      <c r="H41" s="139"/>
      <c r="I41" s="139"/>
      <c r="J41" s="306"/>
      <c r="K41" s="306"/>
      <c r="L41" s="306"/>
      <c r="M41" s="306"/>
      <c r="N41" s="139"/>
      <c r="O41" s="140"/>
      <c r="P41" s="197"/>
      <c r="Q41" s="143"/>
      <c r="R41" s="143"/>
      <c r="S41" s="197"/>
      <c r="T41" s="143"/>
      <c r="U41" s="143"/>
      <c r="V41" s="197"/>
      <c r="W41" s="193" t="str">
        <f>IF(V41="","",HLOOKUP(V41,'n°5 -Données rendement (calcul)'!$I$72:$W$74,2,FALSE))</f>
        <v/>
      </c>
      <c r="X41" s="194" t="str">
        <f>IF(V41="","",HLOOKUP(V41,'n°5 -Données rendement (calcul)'!$I$72:$W$74,3,FALSE))</f>
        <v/>
      </c>
      <c r="Y41" s="139"/>
      <c r="Z41" s="193" t="str">
        <f>IF(Y41="","",HLOOKUP(Y41,'n°5 -Données rendement (calcul)'!$I$72:$W$74,2,FALSE))</f>
        <v/>
      </c>
      <c r="AA41" s="194" t="str">
        <f>IF(Y41="","",HLOOKUP(Y41,'n°5 -Données rendement (calcul)'!$I$72:$W$74,3,FALSE))</f>
        <v/>
      </c>
      <c r="AB41" s="139"/>
      <c r="AC41" s="193" t="str">
        <f>IF(AB41="","",HLOOKUP(AB41,'n°5 -Données rendement (calcul)'!$I$72:$W$74,2,FALSE))</f>
        <v/>
      </c>
      <c r="AD41" s="194" t="str">
        <f>IF(AB41="","",HLOOKUP(AB41,'n°5 -Données rendement (calcul)'!$I$72:$W$74,3,FALSE))</f>
        <v/>
      </c>
      <c r="AE41" s="139"/>
      <c r="AF41" s="193" t="str">
        <f>IF(AE41="","",HLOOKUP(AE41,'n°5 -Données rendement (calcul)'!$I$72:$W$74,2,FALSE))</f>
        <v/>
      </c>
      <c r="AG41" s="194" t="str">
        <f>IF(AE41="","",HLOOKUP(AE41,'n°5 -Données rendement (calcul)'!$I$72:$W$74,3,FALSE))</f>
        <v/>
      </c>
      <c r="AH41" s="139"/>
      <c r="AI41" s="193" t="str">
        <f>IF(OR(AP41=0,AQ41="",AH41=""),"",IF(AQ41&lt;=$AO$6,$AO$5*HLOOKUP(AP41,'n°5 -Données rendement (calcul)'!$I$72:$W$75,2,FALSE),""))</f>
        <v/>
      </c>
      <c r="AJ41" s="194" t="str">
        <f t="shared" si="5"/>
        <v/>
      </c>
      <c r="AK41" s="139"/>
      <c r="AL41" s="210"/>
      <c r="AM41" s="292"/>
      <c r="AO41" s="113">
        <f t="shared" si="12"/>
        <v>0</v>
      </c>
      <c r="AP41">
        <f t="shared" si="13"/>
        <v>0</v>
      </c>
      <c r="AQ41" s="118" t="str">
        <f>IF(AP41=0,"",HLOOKUP(AP41,'n°5 -Données rendement (calcul)'!$I$72:$W$75,4,FALSE))</f>
        <v/>
      </c>
    </row>
    <row r="42" spans="1:43" x14ac:dyDescent="0.4">
      <c r="B42" s="199"/>
      <c r="C42" s="200"/>
      <c r="D42" s="280" t="str">
        <f t="shared" si="4"/>
        <v/>
      </c>
      <c r="E42" s="139"/>
      <c r="F42" s="139"/>
      <c r="G42" s="139"/>
      <c r="H42" s="139"/>
      <c r="I42" s="139"/>
      <c r="J42" s="306"/>
      <c r="K42" s="306"/>
      <c r="L42" s="306"/>
      <c r="M42" s="306"/>
      <c r="N42" s="139"/>
      <c r="O42" s="140"/>
      <c r="P42" s="197"/>
      <c r="Q42" s="143"/>
      <c r="R42" s="143"/>
      <c r="S42" s="197"/>
      <c r="T42" s="143"/>
      <c r="U42" s="143"/>
      <c r="V42" s="197"/>
      <c r="W42" s="193" t="str">
        <f>IF(V42="","",HLOOKUP(V42,'n°5 -Données rendement (calcul)'!$I$72:$W$74,2,FALSE))</f>
        <v/>
      </c>
      <c r="X42" s="194" t="str">
        <f>IF(V42="","",HLOOKUP(V42,'n°5 -Données rendement (calcul)'!$I$72:$W$74,3,FALSE))</f>
        <v/>
      </c>
      <c r="Y42" s="139"/>
      <c r="Z42" s="193" t="str">
        <f>IF(Y42="","",HLOOKUP(Y42,'n°5 -Données rendement (calcul)'!$I$72:$W$74,2,FALSE))</f>
        <v/>
      </c>
      <c r="AA42" s="194" t="str">
        <f>IF(Y42="","",HLOOKUP(Y42,'n°5 -Données rendement (calcul)'!$I$72:$W$74,3,FALSE))</f>
        <v/>
      </c>
      <c r="AB42" s="139"/>
      <c r="AC42" s="193" t="str">
        <f>IF(AB42="","",HLOOKUP(AB42,'n°5 -Données rendement (calcul)'!$I$72:$W$74,2,FALSE))</f>
        <v/>
      </c>
      <c r="AD42" s="194" t="str">
        <f>IF(AB42="","",HLOOKUP(AB42,'n°5 -Données rendement (calcul)'!$I$72:$W$74,3,FALSE))</f>
        <v/>
      </c>
      <c r="AE42" s="139"/>
      <c r="AF42" s="193" t="str">
        <f>IF(AE42="","",HLOOKUP(AE42,'n°5 -Données rendement (calcul)'!$I$72:$W$74,2,FALSE))</f>
        <v/>
      </c>
      <c r="AG42" s="194" t="str">
        <f>IF(AE42="","",HLOOKUP(AE42,'n°5 -Données rendement (calcul)'!$I$72:$W$74,3,FALSE))</f>
        <v/>
      </c>
      <c r="AH42" s="139"/>
      <c r="AI42" s="193" t="str">
        <f>IF(OR(AP42=0,AQ42="",AH42=""),"",IF(AQ42&lt;=$AO$6,$AO$5*HLOOKUP(AP42,'n°5 -Données rendement (calcul)'!$I$72:$W$75,2,FALSE),""))</f>
        <v/>
      </c>
      <c r="AJ42" s="194" t="str">
        <f t="shared" si="5"/>
        <v/>
      </c>
      <c r="AK42" s="139"/>
      <c r="AL42" s="210"/>
      <c r="AM42" s="292"/>
      <c r="AO42" s="113">
        <f t="shared" si="12"/>
        <v>0</v>
      </c>
      <c r="AP42">
        <f t="shared" si="13"/>
        <v>0</v>
      </c>
      <c r="AQ42" s="118" t="str">
        <f>IF(AP42=0,"",HLOOKUP(AP42,'n°5 -Données rendement (calcul)'!$I$72:$W$75,4,FALSE))</f>
        <v/>
      </c>
    </row>
    <row r="43" spans="1:43" x14ac:dyDescent="0.4">
      <c r="B43" s="199"/>
      <c r="C43" s="200"/>
      <c r="D43" s="280" t="str">
        <f t="shared" si="4"/>
        <v/>
      </c>
      <c r="E43" s="139"/>
      <c r="F43" s="139"/>
      <c r="G43" s="139"/>
      <c r="H43" s="139"/>
      <c r="I43" s="139"/>
      <c r="J43" s="306"/>
      <c r="K43" s="306"/>
      <c r="L43" s="306"/>
      <c r="M43" s="306"/>
      <c r="N43" s="139"/>
      <c r="O43" s="140"/>
      <c r="P43" s="197"/>
      <c r="Q43" s="143"/>
      <c r="R43" s="143"/>
      <c r="S43" s="197"/>
      <c r="T43" s="143"/>
      <c r="U43" s="143"/>
      <c r="V43" s="197"/>
      <c r="W43" s="193" t="str">
        <f>IF(V43="","",HLOOKUP(V43,'n°5 -Données rendement (calcul)'!$I$72:$W$74,2,FALSE))</f>
        <v/>
      </c>
      <c r="X43" s="194" t="str">
        <f>IF(V43="","",HLOOKUP(V43,'n°5 -Données rendement (calcul)'!$I$72:$W$74,3,FALSE))</f>
        <v/>
      </c>
      <c r="Y43" s="139"/>
      <c r="Z43" s="193" t="str">
        <f>IF(Y43="","",HLOOKUP(Y43,'n°5 -Données rendement (calcul)'!$I$72:$W$74,2,FALSE))</f>
        <v/>
      </c>
      <c r="AA43" s="194" t="str">
        <f>IF(Y43="","",HLOOKUP(Y43,'n°5 -Données rendement (calcul)'!$I$72:$W$74,3,FALSE))</f>
        <v/>
      </c>
      <c r="AB43" s="139"/>
      <c r="AC43" s="193" t="str">
        <f>IF(AB43="","",HLOOKUP(AB43,'n°5 -Données rendement (calcul)'!$I$72:$W$74,2,FALSE))</f>
        <v/>
      </c>
      <c r="AD43" s="194" t="str">
        <f>IF(AB43="","",HLOOKUP(AB43,'n°5 -Données rendement (calcul)'!$I$72:$W$74,3,FALSE))</f>
        <v/>
      </c>
      <c r="AE43" s="139"/>
      <c r="AF43" s="193" t="str">
        <f>IF(AE43="","",HLOOKUP(AE43,'n°5 -Données rendement (calcul)'!$I$72:$W$74,2,FALSE))</f>
        <v/>
      </c>
      <c r="AG43" s="194" t="str">
        <f>IF(AE43="","",HLOOKUP(AE43,'n°5 -Données rendement (calcul)'!$I$72:$W$74,3,FALSE))</f>
        <v/>
      </c>
      <c r="AH43" s="139"/>
      <c r="AI43" s="193" t="str">
        <f>IF(OR(AP43=0,AQ43="",AH43=""),"",IF(AQ43&lt;=$AO$6,$AO$5*HLOOKUP(AP43,'n°5 -Données rendement (calcul)'!$I$72:$W$75,2,FALSE),""))</f>
        <v/>
      </c>
      <c r="AJ43" s="194" t="str">
        <f t="shared" si="5"/>
        <v/>
      </c>
      <c r="AK43" s="139"/>
      <c r="AL43" s="210"/>
      <c r="AM43" s="292"/>
      <c r="AO43" s="113">
        <f t="shared" si="12"/>
        <v>0</v>
      </c>
      <c r="AP43">
        <f t="shared" si="13"/>
        <v>0</v>
      </c>
      <c r="AQ43" s="118" t="str">
        <f>IF(AP43=0,"",HLOOKUP(AP43,'n°5 -Données rendement (calcul)'!$I$72:$W$75,4,FALSE))</f>
        <v/>
      </c>
    </row>
    <row r="44" spans="1:43" x14ac:dyDescent="0.4">
      <c r="B44" s="199"/>
      <c r="C44" s="200"/>
      <c r="D44" s="280" t="str">
        <f t="shared" si="4"/>
        <v/>
      </c>
      <c r="E44" s="139"/>
      <c r="F44" s="139"/>
      <c r="G44" s="139"/>
      <c r="H44" s="139"/>
      <c r="I44" s="139"/>
      <c r="J44" s="306"/>
      <c r="K44" s="306"/>
      <c r="L44" s="306"/>
      <c r="M44" s="306"/>
      <c r="N44" s="139"/>
      <c r="O44" s="140"/>
      <c r="P44" s="197"/>
      <c r="Q44" s="143"/>
      <c r="R44" s="143"/>
      <c r="S44" s="197"/>
      <c r="T44" s="143"/>
      <c r="U44" s="143"/>
      <c r="V44" s="197"/>
      <c r="W44" s="193" t="str">
        <f>IF(V44="","",HLOOKUP(V44,'n°5 -Données rendement (calcul)'!$I$72:$W$74,2,FALSE))</f>
        <v/>
      </c>
      <c r="X44" s="194" t="str">
        <f>IF(V44="","",HLOOKUP(V44,'n°5 -Données rendement (calcul)'!$I$72:$W$74,3,FALSE))</f>
        <v/>
      </c>
      <c r="Y44" s="139"/>
      <c r="Z44" s="193" t="str">
        <f>IF(Y44="","",HLOOKUP(Y44,'n°5 -Données rendement (calcul)'!$I$72:$W$74,2,FALSE))</f>
        <v/>
      </c>
      <c r="AA44" s="194" t="str">
        <f>IF(Y44="","",HLOOKUP(Y44,'n°5 -Données rendement (calcul)'!$I$72:$W$74,3,FALSE))</f>
        <v/>
      </c>
      <c r="AB44" s="139"/>
      <c r="AC44" s="193" t="str">
        <f>IF(AB44="","",HLOOKUP(AB44,'n°5 -Données rendement (calcul)'!$I$72:$W$74,2,FALSE))</f>
        <v/>
      </c>
      <c r="AD44" s="194" t="str">
        <f>IF(AB44="","",HLOOKUP(AB44,'n°5 -Données rendement (calcul)'!$I$72:$W$74,3,FALSE))</f>
        <v/>
      </c>
      <c r="AE44" s="139"/>
      <c r="AF44" s="193" t="str">
        <f>IF(AE44="","",HLOOKUP(AE44,'n°5 -Données rendement (calcul)'!$I$72:$W$74,2,FALSE))</f>
        <v/>
      </c>
      <c r="AG44" s="194" t="str">
        <f>IF(AE44="","",HLOOKUP(AE44,'n°5 -Données rendement (calcul)'!$I$72:$W$74,3,FALSE))</f>
        <v/>
      </c>
      <c r="AH44" s="139"/>
      <c r="AI44" s="193" t="str">
        <f>IF(OR(AP44=0,AQ44="",AH44=""),"",IF(AQ44&lt;=$AO$6,$AO$5*HLOOKUP(AP44,'n°5 -Données rendement (calcul)'!$I$72:$W$75,2,FALSE),""))</f>
        <v/>
      </c>
      <c r="AJ44" s="194" t="str">
        <f t="shared" si="5"/>
        <v/>
      </c>
      <c r="AK44" s="139"/>
      <c r="AL44" s="210"/>
      <c r="AM44" s="292"/>
      <c r="AO44" s="113">
        <f t="shared" si="12"/>
        <v>0</v>
      </c>
      <c r="AP44">
        <f t="shared" si="13"/>
        <v>0</v>
      </c>
      <c r="AQ44" s="118" t="str">
        <f>IF(AP44=0,"",HLOOKUP(AP44,'n°5 -Données rendement (calcul)'!$I$72:$W$75,4,FALSE))</f>
        <v/>
      </c>
    </row>
    <row r="45" spans="1:43" ht="15.4" thickBot="1" x14ac:dyDescent="0.45">
      <c r="B45" s="201"/>
      <c r="C45" s="202"/>
      <c r="D45" s="281" t="str">
        <f t="shared" si="4"/>
        <v/>
      </c>
      <c r="E45" s="141"/>
      <c r="F45" s="141"/>
      <c r="G45" s="141"/>
      <c r="H45" s="141"/>
      <c r="I45" s="141"/>
      <c r="J45" s="307"/>
      <c r="K45" s="307"/>
      <c r="L45" s="307"/>
      <c r="M45" s="307"/>
      <c r="N45" s="141"/>
      <c r="O45" s="142"/>
      <c r="P45" s="198"/>
      <c r="Q45" s="144"/>
      <c r="R45" s="144"/>
      <c r="S45" s="198"/>
      <c r="T45" s="144"/>
      <c r="U45" s="144"/>
      <c r="V45" s="198"/>
      <c r="W45" s="195" t="str">
        <f>IF(V45="","",HLOOKUP(V45,'n°5 -Données rendement (calcul)'!$I$72:$W$74,2,FALSE))</f>
        <v/>
      </c>
      <c r="X45" s="196" t="str">
        <f>IF(V45="","",HLOOKUP(V45,'n°5 -Données rendement (calcul)'!$I$72:$W$74,3,FALSE))</f>
        <v/>
      </c>
      <c r="Y45" s="141"/>
      <c r="Z45" s="195" t="str">
        <f>IF(Y45="","",HLOOKUP(Y45,'n°5 -Données rendement (calcul)'!$I$72:$W$74,2,FALSE))</f>
        <v/>
      </c>
      <c r="AA45" s="196" t="str">
        <f>IF(Y45="","",HLOOKUP(Y45,'n°5 -Données rendement (calcul)'!$I$72:$W$74,3,FALSE))</f>
        <v/>
      </c>
      <c r="AB45" s="141"/>
      <c r="AC45" s="195" t="str">
        <f>IF(AB45="","",HLOOKUP(AB45,'n°5 -Données rendement (calcul)'!$I$72:$W$74,2,FALSE))</f>
        <v/>
      </c>
      <c r="AD45" s="196" t="str">
        <f>IF(AB45="","",HLOOKUP(AB45,'n°5 -Données rendement (calcul)'!$I$72:$W$74,3,FALSE))</f>
        <v/>
      </c>
      <c r="AE45" s="141"/>
      <c r="AF45" s="195" t="str">
        <f>IF(AE45="","",HLOOKUP(AE45,'n°5 -Données rendement (calcul)'!$I$72:$W$74,2,FALSE))</f>
        <v/>
      </c>
      <c r="AG45" s="196" t="str">
        <f>IF(AE45="","",HLOOKUP(AE45,'n°5 -Données rendement (calcul)'!$I$72:$W$74,3,FALSE))</f>
        <v/>
      </c>
      <c r="AH45" s="141"/>
      <c r="AI45" s="195" t="str">
        <f>IF(OR(AP45=0,AQ45="",AH45=""),"",IF(AQ45&lt;=$AO$6,$AO$5*HLOOKUP(AP45,'n°5 -Données rendement (calcul)'!$I$72:$W$75,2,FALSE),""))</f>
        <v/>
      </c>
      <c r="AJ45" s="196" t="str">
        <f t="shared" si="5"/>
        <v/>
      </c>
      <c r="AK45" s="141"/>
      <c r="AL45" s="211"/>
      <c r="AM45" s="292"/>
      <c r="AO45" s="113">
        <f t="shared" si="12"/>
        <v>0</v>
      </c>
      <c r="AP45">
        <f t="shared" si="13"/>
        <v>0</v>
      </c>
      <c r="AQ45" s="118" t="str">
        <f>IF(AP45=0,"",HLOOKUP(AP45,'n°5 -Données rendement (calcul)'!$I$72:$W$75,4,FALSE))</f>
        <v/>
      </c>
    </row>
    <row r="46" spans="1:43" x14ac:dyDescent="0.4">
      <c r="B46" s="31">
        <f>ROW(A46)-ROW(A15)-COUNTBLANK(B15:B45)</f>
        <v>0</v>
      </c>
      <c r="C46" s="32" t="s">
        <v>13</v>
      </c>
      <c r="D46" s="35"/>
      <c r="G46" s="31"/>
      <c r="H46" s="31"/>
      <c r="I46" s="31"/>
      <c r="AH46" s="34"/>
    </row>
    <row r="47" spans="1:43" x14ac:dyDescent="0.4">
      <c r="B47" s="31"/>
      <c r="C47" s="35"/>
      <c r="D47" s="35"/>
      <c r="G47" s="31"/>
      <c r="H47" s="31"/>
      <c r="I47" s="31"/>
      <c r="N47" s="109"/>
    </row>
    <row r="48" spans="1:43" x14ac:dyDescent="0.4">
      <c r="B48" s="145"/>
      <c r="C48" s="203" t="s">
        <v>192</v>
      </c>
      <c r="D48" s="3"/>
      <c r="G48" s="1"/>
      <c r="H48" s="1"/>
      <c r="I48" s="1"/>
    </row>
    <row r="49" spans="2:9" x14ac:dyDescent="0.4">
      <c r="B49" s="204"/>
      <c r="C49" s="203" t="s">
        <v>193</v>
      </c>
      <c r="D49" s="3"/>
      <c r="G49" s="1"/>
      <c r="H49" s="1"/>
      <c r="I49" s="1"/>
    </row>
    <row r="50" spans="2:9" x14ac:dyDescent="0.4">
      <c r="B50" s="205"/>
      <c r="C50" s="203" t="s">
        <v>194</v>
      </c>
      <c r="D50" s="3"/>
      <c r="G50" s="1"/>
      <c r="H50" s="1"/>
      <c r="I50" s="1"/>
    </row>
    <row r="51" spans="2:9" x14ac:dyDescent="0.4">
      <c r="B51" s="119" t="s">
        <v>180</v>
      </c>
      <c r="C51" s="120" t="s">
        <v>181</v>
      </c>
      <c r="D51" s="3"/>
      <c r="G51" s="1"/>
      <c r="H51" s="1"/>
      <c r="I51" s="1"/>
    </row>
    <row r="52" spans="2:9" x14ac:dyDescent="0.4">
      <c r="B52" s="34"/>
      <c r="C52" s="3"/>
      <c r="D52" s="3"/>
      <c r="G52" s="1"/>
      <c r="H52" s="1"/>
      <c r="I52" s="1"/>
    </row>
    <row r="53" spans="2:9" x14ac:dyDescent="0.4">
      <c r="G53" s="1"/>
      <c r="I53" s="1"/>
    </row>
    <row r="54" spans="2:9" x14ac:dyDescent="0.4">
      <c r="G54" s="1"/>
      <c r="I54" s="1"/>
    </row>
    <row r="55" spans="2:9" x14ac:dyDescent="0.4">
      <c r="G55" s="1"/>
      <c r="I55" s="1"/>
    </row>
    <row r="56" spans="2:9" x14ac:dyDescent="0.4">
      <c r="G56" s="1"/>
      <c r="I56" s="1"/>
    </row>
    <row r="57" spans="2:9" x14ac:dyDescent="0.4">
      <c r="G57" s="1"/>
      <c r="I57" s="1"/>
    </row>
    <row r="58" spans="2:9" x14ac:dyDescent="0.4">
      <c r="G58" s="1"/>
      <c r="I58" s="1"/>
    </row>
    <row r="59" spans="2:9" x14ac:dyDescent="0.4">
      <c r="G59" s="1"/>
      <c r="I59" s="1"/>
    </row>
    <row r="60" spans="2:9" x14ac:dyDescent="0.4">
      <c r="G60" s="1"/>
      <c r="I60" s="1"/>
    </row>
  </sheetData>
  <sheetProtection algorithmName="SHA-512" hashValue="1n9WvJH7ZE3LTUqbEi37KdmniH55cj2Sy0yZQTINrkYgyZedngBlfoclz2suIWmpgrtlr4KlGJZJFA8LGZnB0A==" saltValue="y96fL3waXxzrCzXSuLnNFA==" spinCount="100000" sheet="1" objects="1" scenarios="1" insertRows="0"/>
  <protectedRanges>
    <protectedRange sqref="C15:C45 E15:V45 Y15:Y45 AB15:AB45 AE15:AE45 AH15:AH45 AK15:AL45" name="Range1"/>
  </protectedRanges>
  <mergeCells count="41">
    <mergeCell ref="L11:M11"/>
    <mergeCell ref="J12:K12"/>
    <mergeCell ref="L12:M12"/>
    <mergeCell ref="C9:C10"/>
    <mergeCell ref="F9:G10"/>
    <mergeCell ref="E9:E10"/>
    <mergeCell ref="J9:K10"/>
    <mergeCell ref="L9:M10"/>
    <mergeCell ref="H9:I10"/>
    <mergeCell ref="S9:U9"/>
    <mergeCell ref="P7:AL7"/>
    <mergeCell ref="H11:I11"/>
    <mergeCell ref="C7:O7"/>
    <mergeCell ref="P8:R8"/>
    <mergeCell ref="F11:G11"/>
    <mergeCell ref="AB11:AD11"/>
    <mergeCell ref="S8:U8"/>
    <mergeCell ref="V8:AL8"/>
    <mergeCell ref="V10:X10"/>
    <mergeCell ref="Y10:AA10"/>
    <mergeCell ref="AB10:AD10"/>
    <mergeCell ref="AE10:AG10"/>
    <mergeCell ref="D9:D10"/>
    <mergeCell ref="V9:AL9"/>
    <mergeCell ref="J11:K11"/>
    <mergeCell ref="O9:O10"/>
    <mergeCell ref="N9:N10"/>
    <mergeCell ref="B9:B10"/>
    <mergeCell ref="AE12:AG12"/>
    <mergeCell ref="AH10:AJ10"/>
    <mergeCell ref="AH11:AJ11"/>
    <mergeCell ref="AH12:AJ12"/>
    <mergeCell ref="V12:X12"/>
    <mergeCell ref="Y11:AA11"/>
    <mergeCell ref="Y12:AA12"/>
    <mergeCell ref="AB12:AD12"/>
    <mergeCell ref="V11:X11"/>
    <mergeCell ref="AE11:AG11"/>
    <mergeCell ref="F12:G12"/>
    <mergeCell ref="H12:I12"/>
    <mergeCell ref="P9:R9"/>
  </mergeCells>
  <phoneticPr fontId="5" type="noConversion"/>
  <conditionalFormatting sqref="S15:U45">
    <cfRule type="expression" dxfId="10" priority="5" stopIfTrue="1">
      <formula>($C15="4.4.1")</formula>
    </cfRule>
  </conditionalFormatting>
  <conditionalFormatting sqref="A12:I12 AH12:IY12 N12:AD12">
    <cfRule type="cellIs" dxfId="9" priority="7" stopIfTrue="1" operator="equal">
      <formula>"obligatoire"</formula>
    </cfRule>
  </conditionalFormatting>
  <conditionalFormatting sqref="V15:AL45">
    <cfRule type="expression" dxfId="8" priority="3" stopIfTrue="1">
      <formula>OR($C15="4.4.1",$C15="4.4.3")</formula>
    </cfRule>
  </conditionalFormatting>
  <conditionalFormatting sqref="AE12:AG12">
    <cfRule type="cellIs" dxfId="7" priority="4" stopIfTrue="1" operator="equal">
      <formula>"obligatoire"</formula>
    </cfRule>
  </conditionalFormatting>
  <conditionalFormatting sqref="T16">
    <cfRule type="expression" dxfId="6" priority="1">
      <formula>"If($C$18=""4.4.1"")"</formula>
    </cfRule>
  </conditionalFormatting>
  <dataValidations count="10">
    <dataValidation type="list" allowBlank="1" showInputMessage="1" showErrorMessage="1" sqref="AK15:AK45" xr:uid="{00000000-0002-0000-0200-000000000000}">
      <formula1>"yes,no"</formula1>
    </dataValidation>
    <dataValidation type="list" allowBlank="1" showInputMessage="1" showErrorMessage="1" sqref="S15:S45 P15:P45" xr:uid="{00000000-0002-0000-0200-000001000000}">
      <formula1>"AC,DC"</formula1>
    </dataValidation>
    <dataValidation type="list" allowBlank="1" showInputMessage="1" showErrorMessage="1" sqref="AE15:AE45 AB15:AB45 Y15:Y45 V15:V45" xr:uid="{00000000-0002-0000-0200-000002000000}">
      <formula1>Essai</formula1>
    </dataValidation>
    <dataValidation type="list" allowBlank="1" showInputMessage="1" showErrorMessage="1" sqref="B15:B45" xr:uid="{00000000-0002-0000-0200-000003000000}">
      <formula1>"première demande,suppression, prolongation"</formula1>
    </dataValidation>
    <dataValidation type="list" allowBlank="1" showInputMessage="1" showErrorMessage="1" sqref="C15:C45" xr:uid="{00000000-0002-0000-0200-000004000000}">
      <formula1>"4.4.1, 4.4.2, 4.4.3"</formula1>
    </dataValidation>
    <dataValidation type="list" allowBlank="1" showInputMessage="1" showErrorMessage="1" sqref="AL15:AL45" xr:uid="{00000000-0002-0000-0200-000005000000}">
      <formula1>"Complete, Incomplete, No by-pass"</formula1>
    </dataValidation>
    <dataValidation type="custom" allowBlank="1" showInputMessage="1" showErrorMessage="1" errorTitle="Erreur d'arrondi" error="Veuillez arrondir la valeur à l'unité." promptTitle="Règle d'arrondi" prompt="Veuillez arrondir la valeur à l'unité." sqref="Q15:R31 T15:U31" xr:uid="{00000000-0002-0000-0200-000006000000}">
      <formula1>(Q15:R45=ROUND(Q15:R45,0))</formula1>
    </dataValidation>
    <dataValidation type="custom" allowBlank="1" showInputMessage="1" showErrorMessage="1" errorTitle="Erreur d'arrondi" error="Veuillez arrondir la valeur à l'unité." promptTitle="Règle d'arrondi" prompt="Veuillez arrondir la valeur à l'unité." sqref="T32:U45 Q32:R45" xr:uid="{00000000-0002-0000-0200-000007000000}">
      <formula1>(Q32:R57=ROUND(Q32:R57,0))</formula1>
    </dataValidation>
    <dataValidation type="custom" allowBlank="1" showInputMessage="1" showErrorMessage="1" errorTitle="Erreur d'arrondi" error="Veuillez arrondir la valeur à l'unité." promptTitle="Règle d'arrondi" prompt="Veuillez arrondir la valeur à l'unité." sqref="AH15:AH31" xr:uid="{00000000-0002-0000-0200-000008000000}">
      <formula1>(AH15:AH45=ROUND(AH15:AH45,0))</formula1>
    </dataValidation>
    <dataValidation type="custom" allowBlank="1" showInputMessage="1" showErrorMessage="1" errorTitle="Erreur d'arrondi" error="Veuillez arrondir la valeur à l'unité." promptTitle="Règle d'arrondi" prompt="Veuillez arrondir la valeur à l'unité." sqref="AH32:AH45" xr:uid="{00000000-0002-0000-0200-000009000000}">
      <formula1>(AH32:AH57=ROUND(AH32:AH57,0))</formula1>
    </dataValidation>
  </dataValidations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indexed="14"/>
  </sheetPr>
  <dimension ref="A2:C37"/>
  <sheetViews>
    <sheetView workbookViewId="0"/>
  </sheetViews>
  <sheetFormatPr defaultRowHeight="15" x14ac:dyDescent="0.4"/>
  <cols>
    <col min="1" max="1" width="9.88671875" customWidth="1"/>
    <col min="2" max="2" width="58.88671875" customWidth="1"/>
    <col min="3" max="3" width="14" customWidth="1"/>
  </cols>
  <sheetData>
    <row r="2" spans="1:3" x14ac:dyDescent="0.4">
      <c r="A2" s="134"/>
      <c r="B2" s="135"/>
      <c r="C2" s="130"/>
    </row>
    <row r="3" spans="1:3" x14ac:dyDescent="0.4">
      <c r="A3" s="136"/>
      <c r="B3" s="137" t="s">
        <v>14</v>
      </c>
      <c r="C3" s="138"/>
    </row>
    <row r="4" spans="1:3" x14ac:dyDescent="0.4">
      <c r="A4" s="131"/>
      <c r="B4" s="132"/>
      <c r="C4" s="133"/>
    </row>
    <row r="5" spans="1:3" ht="15.4" thickBot="1" x14ac:dyDescent="0.45"/>
    <row r="6" spans="1:3" ht="15.4" thickBot="1" x14ac:dyDescent="0.45">
      <c r="A6" s="36" t="s">
        <v>1</v>
      </c>
      <c r="B6" s="37" t="s">
        <v>15</v>
      </c>
      <c r="C6" s="124" t="s">
        <v>16</v>
      </c>
    </row>
    <row r="7" spans="1:3" x14ac:dyDescent="0.4">
      <c r="A7" s="125"/>
      <c r="B7" s="126"/>
      <c r="C7" s="212"/>
    </row>
    <row r="8" spans="1:3" x14ac:dyDescent="0.4">
      <c r="A8" s="127"/>
      <c r="B8" s="101"/>
      <c r="C8" s="213"/>
    </row>
    <row r="9" spans="1:3" x14ac:dyDescent="0.4">
      <c r="A9" s="127"/>
      <c r="B9" s="101"/>
      <c r="C9" s="213"/>
    </row>
    <row r="10" spans="1:3" x14ac:dyDescent="0.4">
      <c r="A10" s="127"/>
      <c r="B10" s="101"/>
      <c r="C10" s="213"/>
    </row>
    <row r="11" spans="1:3" x14ac:dyDescent="0.4">
      <c r="A11" s="127"/>
      <c r="B11" s="101"/>
      <c r="C11" s="213"/>
    </row>
    <row r="12" spans="1:3" x14ac:dyDescent="0.4">
      <c r="A12" s="127"/>
      <c r="B12" s="101"/>
      <c r="C12" s="213"/>
    </row>
    <row r="13" spans="1:3" x14ac:dyDescent="0.4">
      <c r="A13" s="127"/>
      <c r="B13" s="101"/>
      <c r="C13" s="213"/>
    </row>
    <row r="14" spans="1:3" x14ac:dyDescent="0.4">
      <c r="A14" s="127"/>
      <c r="B14" s="101"/>
      <c r="C14" s="213"/>
    </row>
    <row r="15" spans="1:3" x14ac:dyDescent="0.4">
      <c r="A15" s="127"/>
      <c r="B15" s="101"/>
      <c r="C15" s="213"/>
    </row>
    <row r="16" spans="1:3" x14ac:dyDescent="0.4">
      <c r="A16" s="127"/>
      <c r="B16" s="101"/>
      <c r="C16" s="213"/>
    </row>
    <row r="17" spans="1:3" x14ac:dyDescent="0.4">
      <c r="A17" s="127"/>
      <c r="B17" s="101"/>
      <c r="C17" s="213"/>
    </row>
    <row r="18" spans="1:3" x14ac:dyDescent="0.4">
      <c r="A18" s="127"/>
      <c r="B18" s="101"/>
      <c r="C18" s="213"/>
    </row>
    <row r="19" spans="1:3" x14ac:dyDescent="0.4">
      <c r="A19" s="127"/>
      <c r="B19" s="101"/>
      <c r="C19" s="213"/>
    </row>
    <row r="20" spans="1:3" x14ac:dyDescent="0.4">
      <c r="A20" s="127"/>
      <c r="B20" s="101"/>
      <c r="C20" s="213"/>
    </row>
    <row r="21" spans="1:3" x14ac:dyDescent="0.4">
      <c r="A21" s="127"/>
      <c r="B21" s="101"/>
      <c r="C21" s="213"/>
    </row>
    <row r="22" spans="1:3" x14ac:dyDescent="0.4">
      <c r="A22" s="127"/>
      <c r="B22" s="101"/>
      <c r="C22" s="213"/>
    </row>
    <row r="23" spans="1:3" x14ac:dyDescent="0.4">
      <c r="A23" s="127"/>
      <c r="B23" s="101"/>
      <c r="C23" s="213"/>
    </row>
    <row r="24" spans="1:3" x14ac:dyDescent="0.4">
      <c r="A24" s="127"/>
      <c r="B24" s="101"/>
      <c r="C24" s="213"/>
    </row>
    <row r="25" spans="1:3" x14ac:dyDescent="0.4">
      <c r="A25" s="127"/>
      <c r="B25" s="101"/>
      <c r="C25" s="213"/>
    </row>
    <row r="26" spans="1:3" x14ac:dyDescent="0.4">
      <c r="A26" s="127"/>
      <c r="B26" s="101"/>
      <c r="C26" s="213"/>
    </row>
    <row r="27" spans="1:3" x14ac:dyDescent="0.4">
      <c r="A27" s="127"/>
      <c r="B27" s="101"/>
      <c r="C27" s="213"/>
    </row>
    <row r="28" spans="1:3" x14ac:dyDescent="0.4">
      <c r="A28" s="127"/>
      <c r="B28" s="101"/>
      <c r="C28" s="213"/>
    </row>
    <row r="29" spans="1:3" x14ac:dyDescent="0.4">
      <c r="A29" s="127"/>
      <c r="B29" s="101"/>
      <c r="C29" s="213"/>
    </row>
    <row r="30" spans="1:3" x14ac:dyDescent="0.4">
      <c r="A30" s="127"/>
      <c r="B30" s="101"/>
      <c r="C30" s="213"/>
    </row>
    <row r="31" spans="1:3" x14ac:dyDescent="0.4">
      <c r="A31" s="127"/>
      <c r="B31" s="101"/>
      <c r="C31" s="213"/>
    </row>
    <row r="32" spans="1:3" x14ac:dyDescent="0.4">
      <c r="A32" s="127"/>
      <c r="B32" s="101"/>
      <c r="C32" s="213"/>
    </row>
    <row r="33" spans="1:3" x14ac:dyDescent="0.4">
      <c r="A33" s="127"/>
      <c r="B33" s="101"/>
      <c r="C33" s="213"/>
    </row>
    <row r="34" spans="1:3" x14ac:dyDescent="0.4">
      <c r="A34" s="127"/>
      <c r="B34" s="101"/>
      <c r="C34" s="213"/>
    </row>
    <row r="35" spans="1:3" x14ac:dyDescent="0.4">
      <c r="A35" s="127"/>
      <c r="B35" s="101"/>
      <c r="C35" s="213"/>
    </row>
    <row r="36" spans="1:3" x14ac:dyDescent="0.4">
      <c r="A36" s="127"/>
      <c r="B36" s="101"/>
      <c r="C36" s="213"/>
    </row>
    <row r="37" spans="1:3" ht="15.4" thickBot="1" x14ac:dyDescent="0.45">
      <c r="A37" s="128"/>
      <c r="B37" s="129"/>
      <c r="C37" s="214"/>
    </row>
  </sheetData>
  <phoneticPr fontId="5" type="noConversion"/>
  <dataValidations count="1">
    <dataValidation type="list" allowBlank="1" showInputMessage="1" showErrorMessage="1" sqref="C7:C37" xr:uid="{00000000-0002-0000-0300-000000000000}">
      <formula1>" XLS,WORD,PDF,papier,autre"</formula1>
    </dataValidation>
  </dataValidations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T160"/>
  <sheetViews>
    <sheetView zoomScaleNormal="100" workbookViewId="0">
      <pane ySplit="12" topLeftCell="A13" activePane="bottomLeft" state="frozen"/>
      <selection pane="bottomLeft" activeCell="J42" sqref="J42"/>
    </sheetView>
  </sheetViews>
  <sheetFormatPr defaultColWidth="7.109375" defaultRowHeight="12.75" outlineLevelCol="1" x14ac:dyDescent="0.35"/>
  <cols>
    <col min="1" max="1" width="8.33203125" style="38" hidden="1" customWidth="1" outlineLevel="1"/>
    <col min="2" max="2" width="8.44140625" style="38" hidden="1" customWidth="1" outlineLevel="1"/>
    <col min="3" max="3" width="8.77734375" style="38" hidden="1" customWidth="1" outlineLevel="1"/>
    <col min="4" max="4" width="2.5546875" style="38" customWidth="1" collapsed="1"/>
    <col min="5" max="5" width="38.44140625" style="38" customWidth="1"/>
    <col min="6" max="6" width="10.21875" style="39" bestFit="1" customWidth="1"/>
    <col min="7" max="7" width="8.88671875" style="39" bestFit="1" customWidth="1"/>
    <col min="8" max="23" width="12.6640625" style="39" customWidth="1"/>
    <col min="24" max="24" width="2.5546875" style="38" customWidth="1"/>
    <col min="25" max="16384" width="7.109375" style="38"/>
  </cols>
  <sheetData>
    <row r="1" spans="1:46" customFormat="1" ht="15" x14ac:dyDescent="0.4">
      <c r="AQ1" s="1"/>
    </row>
    <row r="2" spans="1:46" customFormat="1" ht="15" x14ac:dyDescent="0.4">
      <c r="E2" s="261"/>
      <c r="F2" s="276"/>
      <c r="G2" s="262"/>
      <c r="H2" s="263"/>
      <c r="I2" s="263"/>
      <c r="J2" s="263"/>
      <c r="K2" s="263"/>
      <c r="L2" s="263"/>
      <c r="M2" s="263"/>
      <c r="N2" s="264"/>
      <c r="O2" s="265"/>
      <c r="P2" s="265"/>
      <c r="Q2" s="265"/>
      <c r="R2" s="265"/>
      <c r="S2" s="265"/>
      <c r="T2" s="265"/>
      <c r="U2" s="265"/>
      <c r="V2" s="265"/>
      <c r="W2" s="27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</row>
    <row r="3" spans="1:46" customFormat="1" ht="15" x14ac:dyDescent="0.4">
      <c r="E3" s="266"/>
      <c r="F3" s="277" t="s">
        <v>195</v>
      </c>
      <c r="G3" s="267"/>
      <c r="H3" s="268"/>
      <c r="I3" s="268"/>
      <c r="J3" s="268"/>
      <c r="K3" s="268"/>
      <c r="L3" s="268"/>
      <c r="M3" s="268"/>
      <c r="N3" s="269"/>
      <c r="O3" s="268"/>
      <c r="P3" s="268"/>
      <c r="Q3" s="268"/>
      <c r="R3" s="268"/>
      <c r="S3" s="268"/>
      <c r="T3" s="268"/>
      <c r="U3" s="268"/>
      <c r="V3" s="268"/>
      <c r="W3" s="274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</row>
    <row r="4" spans="1:46" customFormat="1" ht="15" x14ac:dyDescent="0.4">
      <c r="E4" s="270"/>
      <c r="F4" s="271"/>
      <c r="G4" s="271"/>
      <c r="H4" s="271"/>
      <c r="I4" s="271"/>
      <c r="J4" s="271"/>
      <c r="K4" s="271"/>
      <c r="L4" s="271"/>
      <c r="M4" s="271"/>
      <c r="N4" s="272"/>
      <c r="O4" s="271"/>
      <c r="P4" s="271"/>
      <c r="Q4" s="271"/>
      <c r="R4" s="271"/>
      <c r="S4" s="271"/>
      <c r="T4" s="271"/>
      <c r="U4" s="271"/>
      <c r="V4" s="271"/>
      <c r="W4" s="275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</row>
    <row r="5" spans="1:46" ht="13.15" thickBot="1" x14ac:dyDescent="0.4"/>
    <row r="6" spans="1:46" ht="13.9" thickTop="1" thickBot="1" x14ac:dyDescent="0.45">
      <c r="E6" s="40" t="s">
        <v>37</v>
      </c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2"/>
    </row>
    <row r="7" spans="1:46" ht="13.15" thickTop="1" x14ac:dyDescent="0.35">
      <c r="E7" s="98" t="s">
        <v>146</v>
      </c>
      <c r="W7" s="44"/>
    </row>
    <row r="8" spans="1:46" x14ac:dyDescent="0.35">
      <c r="E8" s="99"/>
      <c r="F8" s="49"/>
      <c r="G8" s="244"/>
      <c r="W8" s="44"/>
    </row>
    <row r="9" spans="1:46" x14ac:dyDescent="0.35">
      <c r="E9" s="245" t="s">
        <v>147</v>
      </c>
      <c r="F9" s="239"/>
      <c r="G9" s="100" t="s">
        <v>148</v>
      </c>
      <c r="W9" s="44"/>
    </row>
    <row r="10" spans="1:46" x14ac:dyDescent="0.35">
      <c r="E10" s="97"/>
      <c r="W10" s="44"/>
    </row>
    <row r="11" spans="1:46" ht="13.15" thickBot="1" x14ac:dyDescent="0.4">
      <c r="E11" s="43"/>
      <c r="W11" s="44"/>
    </row>
    <row r="12" spans="1:46" s="45" customFormat="1" ht="13.9" thickTop="1" thickBot="1" x14ac:dyDescent="0.45">
      <c r="A12" s="45" t="s">
        <v>38</v>
      </c>
      <c r="B12" s="45" t="s">
        <v>39</v>
      </c>
      <c r="C12" s="45" t="s">
        <v>40</v>
      </c>
      <c r="E12" s="40" t="s">
        <v>41</v>
      </c>
      <c r="F12" s="41" t="s">
        <v>159</v>
      </c>
      <c r="G12" s="41" t="s">
        <v>158</v>
      </c>
      <c r="H12" s="46" t="s">
        <v>168</v>
      </c>
      <c r="I12" s="46" t="s">
        <v>42</v>
      </c>
      <c r="J12" s="41" t="s">
        <v>43</v>
      </c>
      <c r="K12" s="41" t="s">
        <v>44</v>
      </c>
      <c r="L12" s="41" t="s">
        <v>45</v>
      </c>
      <c r="M12" s="41" t="s">
        <v>46</v>
      </c>
      <c r="N12" s="41" t="s">
        <v>47</v>
      </c>
      <c r="O12" s="41" t="s">
        <v>48</v>
      </c>
      <c r="P12" s="41" t="s">
        <v>49</v>
      </c>
      <c r="Q12" s="41" t="s">
        <v>50</v>
      </c>
      <c r="R12" s="41" t="s">
        <v>51</v>
      </c>
      <c r="S12" s="41" t="s">
        <v>173</v>
      </c>
      <c r="T12" s="41" t="s">
        <v>174</v>
      </c>
      <c r="U12" s="41" t="s">
        <v>175</v>
      </c>
      <c r="V12" s="41" t="s">
        <v>176</v>
      </c>
      <c r="W12" s="42" t="s">
        <v>177</v>
      </c>
      <c r="Y12" s="45" t="s">
        <v>52</v>
      </c>
    </row>
    <row r="13" spans="1:46" ht="13.5" thickTop="1" x14ac:dyDescent="0.4">
      <c r="E13" s="47"/>
      <c r="H13" s="246"/>
      <c r="I13" s="48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50"/>
    </row>
    <row r="14" spans="1:46" ht="13.15" x14ac:dyDescent="0.4">
      <c r="E14" s="47" t="s">
        <v>53</v>
      </c>
      <c r="H14" s="246"/>
      <c r="I14" s="48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50"/>
    </row>
    <row r="15" spans="1:46" x14ac:dyDescent="0.35">
      <c r="E15" s="51" t="s">
        <v>54</v>
      </c>
      <c r="F15" s="39" t="s">
        <v>55</v>
      </c>
      <c r="G15" s="39" t="s">
        <v>55</v>
      </c>
      <c r="H15" s="251" t="s">
        <v>165</v>
      </c>
      <c r="I15" s="186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4"/>
    </row>
    <row r="16" spans="1:46" x14ac:dyDescent="0.35">
      <c r="E16" s="51" t="s">
        <v>128</v>
      </c>
      <c r="F16" s="90" t="s">
        <v>55</v>
      </c>
      <c r="G16" s="90" t="s">
        <v>55</v>
      </c>
      <c r="H16" s="251" t="s">
        <v>167</v>
      </c>
      <c r="I16" s="186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4"/>
    </row>
    <row r="17" spans="1:25" x14ac:dyDescent="0.35">
      <c r="E17" s="51" t="s">
        <v>127</v>
      </c>
      <c r="F17" s="39" t="s">
        <v>55</v>
      </c>
      <c r="G17" s="39" t="s">
        <v>55</v>
      </c>
      <c r="H17" s="251" t="s">
        <v>166</v>
      </c>
      <c r="I17" s="186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4"/>
    </row>
    <row r="18" spans="1:25" x14ac:dyDescent="0.35">
      <c r="E18" s="51" t="s">
        <v>56</v>
      </c>
      <c r="F18" s="39" t="s">
        <v>55</v>
      </c>
      <c r="G18" s="39" t="s">
        <v>55</v>
      </c>
      <c r="H18" s="251" t="s">
        <v>135</v>
      </c>
      <c r="I18" s="186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4"/>
    </row>
    <row r="19" spans="1:25" x14ac:dyDescent="0.35">
      <c r="E19" s="51" t="s">
        <v>57</v>
      </c>
      <c r="F19" s="39" t="s">
        <v>55</v>
      </c>
      <c r="G19" s="39" t="s">
        <v>55</v>
      </c>
      <c r="H19" s="260">
        <v>39995</v>
      </c>
      <c r="I19" s="187"/>
      <c r="J19" s="240"/>
      <c r="K19" s="240"/>
      <c r="L19" s="240"/>
      <c r="M19" s="240"/>
      <c r="N19" s="240"/>
      <c r="O19" s="240"/>
      <c r="P19" s="240"/>
      <c r="Q19" s="240"/>
      <c r="R19" s="240"/>
      <c r="S19" s="240"/>
      <c r="T19" s="240"/>
      <c r="U19" s="240"/>
      <c r="V19" s="240"/>
      <c r="W19" s="241"/>
    </row>
    <row r="20" spans="1:25" x14ac:dyDescent="0.35">
      <c r="A20" s="38" t="s">
        <v>58</v>
      </c>
      <c r="E20" s="51" t="s">
        <v>59</v>
      </c>
      <c r="F20" s="39" t="s">
        <v>55</v>
      </c>
      <c r="G20" s="39" t="s">
        <v>55</v>
      </c>
      <c r="H20" s="246" t="s">
        <v>58</v>
      </c>
      <c r="I20" s="188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50"/>
      <c r="Y20" s="38" t="s">
        <v>60</v>
      </c>
    </row>
    <row r="21" spans="1:25" x14ac:dyDescent="0.35">
      <c r="A21" s="91" t="s">
        <v>136</v>
      </c>
      <c r="E21" s="51"/>
      <c r="H21" s="246"/>
      <c r="I21" s="188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50"/>
    </row>
    <row r="22" spans="1:25" ht="13.15" x14ac:dyDescent="0.4">
      <c r="A22" s="91" t="s">
        <v>137</v>
      </c>
      <c r="E22" s="47" t="s">
        <v>62</v>
      </c>
      <c r="H22" s="246"/>
      <c r="I22" s="188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50"/>
    </row>
    <row r="23" spans="1:25" ht="13.15" x14ac:dyDescent="0.4">
      <c r="A23" s="91" t="s">
        <v>61</v>
      </c>
      <c r="E23" s="47" t="s">
        <v>172</v>
      </c>
      <c r="H23" s="246" t="s">
        <v>25</v>
      </c>
      <c r="I23" s="189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4"/>
      <c r="Y23" s="91" t="s">
        <v>143</v>
      </c>
    </row>
    <row r="24" spans="1:25" ht="15" x14ac:dyDescent="0.5">
      <c r="A24" s="91" t="s">
        <v>138</v>
      </c>
      <c r="E24" s="51" t="s">
        <v>64</v>
      </c>
      <c r="F24" s="39" t="s">
        <v>109</v>
      </c>
      <c r="G24" s="89" t="s">
        <v>178</v>
      </c>
      <c r="H24" s="251">
        <v>172.8</v>
      </c>
      <c r="I24" s="190"/>
      <c r="J24" s="242"/>
      <c r="K24" s="242"/>
      <c r="L24" s="242"/>
      <c r="M24" s="242"/>
      <c r="N24" s="242"/>
      <c r="O24" s="242"/>
      <c r="P24" s="242"/>
      <c r="Q24" s="242"/>
      <c r="R24" s="242"/>
      <c r="S24" s="242"/>
      <c r="T24" s="242"/>
      <c r="U24" s="242"/>
      <c r="V24" s="242"/>
      <c r="W24" s="243"/>
    </row>
    <row r="25" spans="1:25" ht="15" x14ac:dyDescent="0.5">
      <c r="A25" s="91" t="s">
        <v>63</v>
      </c>
      <c r="E25" s="51" t="s">
        <v>65</v>
      </c>
      <c r="F25" s="39" t="s">
        <v>110</v>
      </c>
      <c r="G25" s="89" t="s">
        <v>178</v>
      </c>
      <c r="H25" s="251">
        <v>194.9</v>
      </c>
      <c r="I25" s="190"/>
      <c r="J25" s="242"/>
      <c r="K25" s="242"/>
      <c r="L25" s="242"/>
      <c r="M25" s="242"/>
      <c r="N25" s="242"/>
      <c r="O25" s="242"/>
      <c r="P25" s="242"/>
      <c r="Q25" s="242"/>
      <c r="R25" s="242"/>
      <c r="S25" s="242"/>
      <c r="T25" s="242"/>
      <c r="U25" s="242"/>
      <c r="V25" s="242"/>
      <c r="W25" s="243"/>
    </row>
    <row r="26" spans="1:25" ht="13.15" x14ac:dyDescent="0.4">
      <c r="E26" s="47" t="s">
        <v>66</v>
      </c>
      <c r="H26" s="246"/>
      <c r="I26" s="188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50"/>
    </row>
    <row r="27" spans="1:25" ht="15" x14ac:dyDescent="0.5">
      <c r="E27" s="51" t="s">
        <v>160</v>
      </c>
      <c r="F27" s="39" t="s">
        <v>111</v>
      </c>
      <c r="G27" s="39" t="s">
        <v>67</v>
      </c>
      <c r="H27" s="246">
        <v>18.079999999999998</v>
      </c>
      <c r="I27" s="188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50"/>
    </row>
    <row r="28" spans="1:25" ht="15" x14ac:dyDescent="0.5">
      <c r="E28" s="51" t="s">
        <v>68</v>
      </c>
      <c r="F28" s="39" t="s">
        <v>112</v>
      </c>
      <c r="G28" s="39" t="s">
        <v>67</v>
      </c>
      <c r="H28" s="246">
        <v>8.18</v>
      </c>
      <c r="I28" s="188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50"/>
    </row>
    <row r="29" spans="1:25" ht="15" x14ac:dyDescent="0.5">
      <c r="E29" s="51" t="s">
        <v>69</v>
      </c>
      <c r="F29" s="39" t="s">
        <v>113</v>
      </c>
      <c r="G29" s="39" t="s">
        <v>67</v>
      </c>
      <c r="H29" s="246">
        <v>4.9400000000000004</v>
      </c>
      <c r="I29" s="188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50"/>
    </row>
    <row r="30" spans="1:25" ht="15" x14ac:dyDescent="0.5">
      <c r="E30" s="51" t="s">
        <v>70</v>
      </c>
      <c r="F30" s="39" t="s">
        <v>114</v>
      </c>
      <c r="G30" s="39" t="s">
        <v>67</v>
      </c>
      <c r="H30" s="246">
        <v>15.9</v>
      </c>
      <c r="I30" s="188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50"/>
    </row>
    <row r="31" spans="1:25" ht="13.15" x14ac:dyDescent="0.4">
      <c r="E31" s="47" t="s">
        <v>71</v>
      </c>
      <c r="H31" s="246"/>
      <c r="I31" s="188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50"/>
    </row>
    <row r="32" spans="1:25" ht="15" x14ac:dyDescent="0.5">
      <c r="E32" s="51" t="s">
        <v>72</v>
      </c>
      <c r="F32" s="90" t="s">
        <v>140</v>
      </c>
      <c r="G32" s="39" t="s">
        <v>22</v>
      </c>
      <c r="H32" s="246">
        <v>61.3</v>
      </c>
      <c r="I32" s="188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50"/>
    </row>
    <row r="33" spans="1:25" ht="13.15" x14ac:dyDescent="0.4">
      <c r="E33" s="47" t="s">
        <v>73</v>
      </c>
      <c r="H33" s="246"/>
      <c r="I33" s="188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50"/>
    </row>
    <row r="34" spans="1:25" x14ac:dyDescent="0.35">
      <c r="A34" s="38">
        <v>11</v>
      </c>
      <c r="E34" s="51" t="s">
        <v>74</v>
      </c>
      <c r="G34" s="39" t="s">
        <v>55</v>
      </c>
      <c r="H34" s="251">
        <v>22</v>
      </c>
      <c r="I34" s="190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4"/>
      <c r="Y34" s="38" t="s">
        <v>75</v>
      </c>
    </row>
    <row r="35" spans="1:25" x14ac:dyDescent="0.35">
      <c r="A35" s="38">
        <v>12</v>
      </c>
      <c r="E35" s="51" t="s">
        <v>76</v>
      </c>
      <c r="H35" s="246">
        <v>12</v>
      </c>
      <c r="I35" s="188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50"/>
      <c r="Y35" s="91" t="s">
        <v>77</v>
      </c>
    </row>
    <row r="36" spans="1:25" x14ac:dyDescent="0.35">
      <c r="E36" s="51"/>
      <c r="H36" s="246"/>
      <c r="I36" s="48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50"/>
      <c r="Y36" s="91"/>
    </row>
    <row r="37" spans="1:25" ht="13.15" thickBot="1" x14ac:dyDescent="0.4">
      <c r="A37" s="38">
        <v>21</v>
      </c>
      <c r="E37" s="51"/>
      <c r="H37" s="246"/>
      <c r="I37" s="48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50"/>
    </row>
    <row r="38" spans="1:25" s="45" customFormat="1" ht="13.9" thickTop="1" thickBot="1" x14ac:dyDescent="0.45">
      <c r="A38" s="52">
        <v>22</v>
      </c>
      <c r="E38" s="53" t="s">
        <v>139</v>
      </c>
      <c r="F38" s="54" t="s">
        <v>159</v>
      </c>
      <c r="G38" s="54" t="s">
        <v>158</v>
      </c>
      <c r="H38" s="55"/>
      <c r="I38" s="55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6"/>
    </row>
    <row r="39" spans="1:25" ht="13.15" thickTop="1" x14ac:dyDescent="0.35">
      <c r="E39" s="57"/>
      <c r="H39" s="246"/>
      <c r="I39" s="48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58"/>
    </row>
    <row r="40" spans="1:25" ht="15" x14ac:dyDescent="0.5">
      <c r="E40" s="57" t="s">
        <v>78</v>
      </c>
      <c r="F40" s="90" t="s">
        <v>141</v>
      </c>
      <c r="G40" s="39" t="s">
        <v>25</v>
      </c>
      <c r="H40" s="257">
        <f>IF(H25="","",MIN(H69:H70))</f>
        <v>172.8</v>
      </c>
      <c r="I40" s="308" t="str">
        <f>IF(I25="","",ROUND(MIN(I69:I70),0))</f>
        <v/>
      </c>
      <c r="J40" s="215" t="str">
        <f t="shared" ref="J40:W40" si="0">IF(J25="","",ROUND(MIN(J69:J70),0))</f>
        <v/>
      </c>
      <c r="K40" s="215" t="str">
        <f t="shared" si="0"/>
        <v/>
      </c>
      <c r="L40" s="215" t="str">
        <f t="shared" si="0"/>
        <v/>
      </c>
      <c r="M40" s="215" t="str">
        <f t="shared" si="0"/>
        <v/>
      </c>
      <c r="N40" s="215" t="str">
        <f t="shared" si="0"/>
        <v/>
      </c>
      <c r="O40" s="215" t="str">
        <f t="shared" si="0"/>
        <v/>
      </c>
      <c r="P40" s="215" t="str">
        <f t="shared" si="0"/>
        <v/>
      </c>
      <c r="Q40" s="215" t="str">
        <f t="shared" si="0"/>
        <v/>
      </c>
      <c r="R40" s="215" t="str">
        <f t="shared" si="0"/>
        <v/>
      </c>
      <c r="S40" s="215" t="str">
        <f t="shared" si="0"/>
        <v/>
      </c>
      <c r="T40" s="215" t="str">
        <f t="shared" si="0"/>
        <v/>
      </c>
      <c r="U40" s="215" t="str">
        <f t="shared" si="0"/>
        <v/>
      </c>
      <c r="V40" s="215" t="str">
        <f t="shared" si="0"/>
        <v/>
      </c>
      <c r="W40" s="216" t="str">
        <f t="shared" si="0"/>
        <v/>
      </c>
    </row>
    <row r="41" spans="1:25" ht="15" x14ac:dyDescent="0.5">
      <c r="E41" s="57" t="s">
        <v>79</v>
      </c>
      <c r="F41" s="59" t="s">
        <v>142</v>
      </c>
      <c r="G41" s="39" t="s">
        <v>35</v>
      </c>
      <c r="H41" s="258">
        <f>IF(H29="","",AVERAGE(H46:H47))</f>
        <v>0.79601044764341511</v>
      </c>
      <c r="I41" s="309" t="str">
        <f>IF(I29="","",ROUND(AVERAGE(I46:I47),2))</f>
        <v/>
      </c>
      <c r="J41" s="217" t="str">
        <f t="shared" ref="J41:W41" si="1">IF(J29="","",ROUND(AVERAGE(J46:J47),2))</f>
        <v/>
      </c>
      <c r="K41" s="217" t="str">
        <f t="shared" si="1"/>
        <v/>
      </c>
      <c r="L41" s="217" t="str">
        <f t="shared" si="1"/>
        <v/>
      </c>
      <c r="M41" s="217" t="str">
        <f t="shared" si="1"/>
        <v/>
      </c>
      <c r="N41" s="217" t="str">
        <f t="shared" si="1"/>
        <v/>
      </c>
      <c r="O41" s="217" t="str">
        <f t="shared" si="1"/>
        <v/>
      </c>
      <c r="P41" s="217" t="str">
        <f t="shared" si="1"/>
        <v/>
      </c>
      <c r="Q41" s="217" t="str">
        <f t="shared" si="1"/>
        <v/>
      </c>
      <c r="R41" s="217" t="str">
        <f t="shared" si="1"/>
        <v/>
      </c>
      <c r="S41" s="217" t="str">
        <f t="shared" si="1"/>
        <v/>
      </c>
      <c r="T41" s="217" t="str">
        <f t="shared" si="1"/>
        <v/>
      </c>
      <c r="U41" s="217" t="str">
        <f t="shared" si="1"/>
        <v/>
      </c>
      <c r="V41" s="217" t="str">
        <f t="shared" si="1"/>
        <v/>
      </c>
      <c r="W41" s="218" t="str">
        <f t="shared" si="1"/>
        <v/>
      </c>
    </row>
    <row r="42" spans="1:25" ht="13.15" thickBot="1" x14ac:dyDescent="0.4">
      <c r="A42" s="91"/>
      <c r="B42" s="92"/>
      <c r="E42" s="60"/>
      <c r="F42" s="61"/>
      <c r="G42" s="61"/>
      <c r="H42" s="259"/>
      <c r="I42" s="62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4"/>
    </row>
    <row r="43" spans="1:25" s="45" customFormat="1" ht="13.9" thickTop="1" thickBot="1" x14ac:dyDescent="0.45">
      <c r="E43" s="65" t="s">
        <v>80</v>
      </c>
      <c r="F43" s="66" t="s">
        <v>159</v>
      </c>
      <c r="G43" s="66" t="s">
        <v>158</v>
      </c>
      <c r="H43" s="67"/>
      <c r="I43" s="67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8"/>
    </row>
    <row r="44" spans="1:25" ht="13.15" thickTop="1" x14ac:dyDescent="0.35">
      <c r="E44" s="51"/>
      <c r="H44" s="246"/>
      <c r="I44" s="48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50"/>
    </row>
    <row r="45" spans="1:25" ht="13.15" x14ac:dyDescent="0.4">
      <c r="E45" s="47" t="s">
        <v>81</v>
      </c>
      <c r="H45" s="246"/>
      <c r="I45" s="48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50"/>
      <c r="Y45" s="38" t="s">
        <v>82</v>
      </c>
    </row>
    <row r="46" spans="1:25" ht="15" x14ac:dyDescent="0.5">
      <c r="E46" s="51" t="s">
        <v>83</v>
      </c>
      <c r="F46" s="59" t="s">
        <v>115</v>
      </c>
      <c r="G46" s="39" t="s">
        <v>35</v>
      </c>
      <c r="H46" s="247">
        <f>IF(H29="","",(H30-H66-H29-H65)/(H27+H63-H29-H65))</f>
        <v>0.79889423104088475</v>
      </c>
      <c r="I46" s="69" t="str">
        <f>IF(I29="","",(I30-I66-I29-I65)/(I27+I63-I29-I65))</f>
        <v/>
      </c>
      <c r="J46" s="219" t="str">
        <f t="shared" ref="J46:W46" si="2">IF(J29="","",(J30-J66-J29-J65)/(J27+J63-J29-J65))</f>
        <v/>
      </c>
      <c r="K46" s="219" t="str">
        <f t="shared" si="2"/>
        <v/>
      </c>
      <c r="L46" s="219" t="str">
        <f t="shared" si="2"/>
        <v/>
      </c>
      <c r="M46" s="219" t="str">
        <f t="shared" si="2"/>
        <v/>
      </c>
      <c r="N46" s="219" t="str">
        <f t="shared" si="2"/>
        <v/>
      </c>
      <c r="O46" s="219" t="str">
        <f t="shared" si="2"/>
        <v/>
      </c>
      <c r="P46" s="219" t="str">
        <f t="shared" si="2"/>
        <v/>
      </c>
      <c r="Q46" s="219" t="str">
        <f>IF(Q29="","",(Q30-Q66-Q29-Q65)/(Q27+Q63-Q29-Q65))</f>
        <v/>
      </c>
      <c r="R46" s="219" t="str">
        <f>IF(R29="","",(R30-R66-R29-R65)/(R27+R63-R29-R65))</f>
        <v/>
      </c>
      <c r="S46" s="219" t="str">
        <f>IF(S29="","",(S30-S66-S29-S65)/(S27+S63-S29-S65))</f>
        <v/>
      </c>
      <c r="T46" s="219" t="str">
        <f>IF(T29="","",(T30-T66-T29-T65)/(T27+T63-T29-T65))</f>
        <v/>
      </c>
      <c r="U46" s="219" t="str">
        <f>IF(U29="","",(U30-U66-U29-U65)/(U27+U63-U29-U65))</f>
        <v/>
      </c>
      <c r="V46" s="219" t="str">
        <f t="shared" si="2"/>
        <v/>
      </c>
      <c r="W46" s="220" t="str">
        <f t="shared" si="2"/>
        <v/>
      </c>
    </row>
    <row r="47" spans="1:25" ht="15" x14ac:dyDescent="0.5">
      <c r="E47" s="51" t="s">
        <v>84</v>
      </c>
      <c r="F47" s="59" t="s">
        <v>116</v>
      </c>
      <c r="G47" s="39" t="s">
        <v>35</v>
      </c>
      <c r="H47" s="247">
        <f>IF(H29="","",(H27+H63-H28+H64)/(H27+H63-H29-H65))</f>
        <v>0.79312666424594536</v>
      </c>
      <c r="I47" s="69" t="str">
        <f>IF(I29="","",(I27+I63-I28+I64)/(I27+I63-I29-I65))</f>
        <v/>
      </c>
      <c r="J47" s="219" t="str">
        <f t="shared" ref="J47:W47" si="3">IF(J29="","",(J27+J63-J28+J64)/(J27+J63-J29-J65))</f>
        <v/>
      </c>
      <c r="K47" s="219" t="str">
        <f t="shared" si="3"/>
        <v/>
      </c>
      <c r="L47" s="219" t="str">
        <f t="shared" si="3"/>
        <v/>
      </c>
      <c r="M47" s="219" t="str">
        <f t="shared" si="3"/>
        <v/>
      </c>
      <c r="N47" s="219" t="str">
        <f t="shared" si="3"/>
        <v/>
      </c>
      <c r="O47" s="219" t="str">
        <f t="shared" si="3"/>
        <v/>
      </c>
      <c r="P47" s="219" t="str">
        <f t="shared" si="3"/>
        <v/>
      </c>
      <c r="Q47" s="219" t="str">
        <f>IF(Q29="","",(Q27+Q63-Q28+Q64)/(Q27+Q63-Q29-Q65))</f>
        <v/>
      </c>
      <c r="R47" s="219" t="str">
        <f>IF(R29="","",(R27+R63-R28+R64)/(R27+R63-R29-R65))</f>
        <v/>
      </c>
      <c r="S47" s="219" t="str">
        <f>IF(S29="","",(S27+S63-S28+S64)/(S27+S63-S29-S65))</f>
        <v/>
      </c>
      <c r="T47" s="219" t="str">
        <f>IF(T29="","",(T27+T63-T28+T64)/(T27+T63-T29-T65))</f>
        <v/>
      </c>
      <c r="U47" s="219" t="str">
        <f>IF(U29="","",(U27+U63-U28+U64)/(U27+U63-U29-U65))</f>
        <v/>
      </c>
      <c r="V47" s="219" t="str">
        <f t="shared" si="3"/>
        <v/>
      </c>
      <c r="W47" s="220" t="str">
        <f t="shared" si="3"/>
        <v/>
      </c>
    </row>
    <row r="48" spans="1:25" x14ac:dyDescent="0.35">
      <c r="E48" s="51"/>
      <c r="H48" s="248"/>
      <c r="I48" s="48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50"/>
    </row>
    <row r="49" spans="2:25" ht="13.15" x14ac:dyDescent="0.4">
      <c r="E49" s="47" t="s">
        <v>85</v>
      </c>
      <c r="H49" s="246"/>
      <c r="I49" s="48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50"/>
      <c r="Y49" s="38" t="s">
        <v>86</v>
      </c>
    </row>
    <row r="50" spans="2:25" x14ac:dyDescent="0.35">
      <c r="E50" s="51" t="s">
        <v>87</v>
      </c>
      <c r="G50" s="39" t="s">
        <v>35</v>
      </c>
      <c r="H50" s="249">
        <f>ABS(1-((H69*H47)/(H70*H46)))</f>
        <v>0.11979229739410313</v>
      </c>
      <c r="I50" s="70" t="e">
        <f>ABS(1-((I69*I47)/(I70*I46)))</f>
        <v>#N/A</v>
      </c>
      <c r="J50" s="221" t="e">
        <f t="shared" ref="J50:W50" si="4">ABS(1-((J69*J47)/(J70*J46)))</f>
        <v>#N/A</v>
      </c>
      <c r="K50" s="221" t="e">
        <f t="shared" si="4"/>
        <v>#N/A</v>
      </c>
      <c r="L50" s="221" t="e">
        <f t="shared" si="4"/>
        <v>#N/A</v>
      </c>
      <c r="M50" s="221" t="e">
        <f t="shared" si="4"/>
        <v>#N/A</v>
      </c>
      <c r="N50" s="221" t="e">
        <f t="shared" si="4"/>
        <v>#N/A</v>
      </c>
      <c r="O50" s="221" t="e">
        <f t="shared" si="4"/>
        <v>#N/A</v>
      </c>
      <c r="P50" s="221" t="e">
        <f t="shared" si="4"/>
        <v>#N/A</v>
      </c>
      <c r="Q50" s="221" t="e">
        <f>ABS(1-((Q69*Q47)/(Q70*Q46)))</f>
        <v>#N/A</v>
      </c>
      <c r="R50" s="221" t="e">
        <f>ABS(1-((R69*R47)/(R70*R46)))</f>
        <v>#N/A</v>
      </c>
      <c r="S50" s="221" t="e">
        <f>ABS(1-((S69*S47)/(S70*S46)))</f>
        <v>#N/A</v>
      </c>
      <c r="T50" s="221" t="e">
        <f>ABS(1-((T69*T47)/(T70*T46)))</f>
        <v>#N/A</v>
      </c>
      <c r="U50" s="221" t="e">
        <f>ABS(1-((U69*U47)/(U70*U46)))</f>
        <v>#N/A</v>
      </c>
      <c r="V50" s="221" t="e">
        <f t="shared" si="4"/>
        <v>#N/A</v>
      </c>
      <c r="W50" s="222" t="e">
        <f t="shared" si="4"/>
        <v>#N/A</v>
      </c>
    </row>
    <row r="51" spans="2:25" x14ac:dyDescent="0.35">
      <c r="B51" s="71">
        <v>0.05</v>
      </c>
      <c r="C51" s="38" t="s">
        <v>35</v>
      </c>
      <c r="E51" s="51" t="s">
        <v>88</v>
      </c>
      <c r="H51" s="246" t="str">
        <f>IF(H50&lt;=$B$51,"OK","NON")</f>
        <v>NON</v>
      </c>
      <c r="I51" s="72" t="e">
        <f>IF(I50&lt;=$B$51,"OK","NON")</f>
        <v>#N/A</v>
      </c>
      <c r="J51" s="223" t="e">
        <f t="shared" ref="J51:W51" si="5">IF(J50&lt;=$B$51,"OK","NON")</f>
        <v>#N/A</v>
      </c>
      <c r="K51" s="223" t="e">
        <f t="shared" si="5"/>
        <v>#N/A</v>
      </c>
      <c r="L51" s="223" t="e">
        <f t="shared" si="5"/>
        <v>#N/A</v>
      </c>
      <c r="M51" s="223" t="e">
        <f t="shared" si="5"/>
        <v>#N/A</v>
      </c>
      <c r="N51" s="223" t="e">
        <f t="shared" si="5"/>
        <v>#N/A</v>
      </c>
      <c r="O51" s="223" t="e">
        <f t="shared" si="5"/>
        <v>#N/A</v>
      </c>
      <c r="P51" s="223" t="e">
        <f t="shared" si="5"/>
        <v>#N/A</v>
      </c>
      <c r="Q51" s="223" t="e">
        <f>IF(Q50&lt;=$B$51,"OK","NON")</f>
        <v>#N/A</v>
      </c>
      <c r="R51" s="223" t="e">
        <f>IF(R50&lt;=$B$51,"OK","NON")</f>
        <v>#N/A</v>
      </c>
      <c r="S51" s="223" t="e">
        <f>IF(S50&lt;=$B$51,"OK","NON")</f>
        <v>#N/A</v>
      </c>
      <c r="T51" s="223" t="e">
        <f>IF(T50&lt;=$B$51,"OK","NON")</f>
        <v>#N/A</v>
      </c>
      <c r="U51" s="223" t="e">
        <f>IF(U50&lt;=$B$51,"OK","NON")</f>
        <v>#N/A</v>
      </c>
      <c r="V51" s="223" t="e">
        <f t="shared" si="5"/>
        <v>#N/A</v>
      </c>
      <c r="W51" s="224" t="e">
        <f t="shared" si="5"/>
        <v>#N/A</v>
      </c>
    </row>
    <row r="52" spans="2:25" x14ac:dyDescent="0.35">
      <c r="E52" s="51"/>
      <c r="H52" s="246"/>
      <c r="I52" s="48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50"/>
    </row>
    <row r="53" spans="2:25" ht="13.15" x14ac:dyDescent="0.4">
      <c r="E53" s="47" t="s">
        <v>89</v>
      </c>
      <c r="H53" s="246"/>
      <c r="I53" s="48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50"/>
      <c r="Y53" s="38" t="s">
        <v>90</v>
      </c>
    </row>
    <row r="54" spans="2:25" x14ac:dyDescent="0.35">
      <c r="E54" s="51" t="s">
        <v>91</v>
      </c>
      <c r="G54" s="39" t="s">
        <v>35</v>
      </c>
      <c r="H54" s="249">
        <f>(ABS(1-(H69/H70)))</f>
        <v>0.11339148281169831</v>
      </c>
      <c r="I54" s="70" t="e">
        <f>(ABS(1-(I69/I70)))</f>
        <v>#N/A</v>
      </c>
      <c r="J54" s="221" t="e">
        <f t="shared" ref="J54:W54" si="6">(ABS(1-(J69/J70)))</f>
        <v>#N/A</v>
      </c>
      <c r="K54" s="221" t="e">
        <f t="shared" si="6"/>
        <v>#N/A</v>
      </c>
      <c r="L54" s="221" t="e">
        <f t="shared" si="6"/>
        <v>#N/A</v>
      </c>
      <c r="M54" s="221" t="e">
        <f t="shared" si="6"/>
        <v>#N/A</v>
      </c>
      <c r="N54" s="221" t="e">
        <f t="shared" si="6"/>
        <v>#N/A</v>
      </c>
      <c r="O54" s="221" t="e">
        <f t="shared" si="6"/>
        <v>#N/A</v>
      </c>
      <c r="P54" s="221" t="e">
        <f t="shared" si="6"/>
        <v>#N/A</v>
      </c>
      <c r="Q54" s="221" t="e">
        <f>(ABS(1-(Q69/Q70)))</f>
        <v>#N/A</v>
      </c>
      <c r="R54" s="221" t="e">
        <f>(ABS(1-(R69/R70)))</f>
        <v>#N/A</v>
      </c>
      <c r="S54" s="221" t="e">
        <f>(ABS(1-(S69/S70)))</f>
        <v>#N/A</v>
      </c>
      <c r="T54" s="221" t="e">
        <f>(ABS(1-(T69/T70)))</f>
        <v>#N/A</v>
      </c>
      <c r="U54" s="221" t="e">
        <f>(ABS(1-(U69/U70)))</f>
        <v>#N/A</v>
      </c>
      <c r="V54" s="221" t="e">
        <f t="shared" si="6"/>
        <v>#N/A</v>
      </c>
      <c r="W54" s="222" t="e">
        <f t="shared" si="6"/>
        <v>#N/A</v>
      </c>
    </row>
    <row r="55" spans="2:25" x14ac:dyDescent="0.35">
      <c r="B55" s="71">
        <v>0.03</v>
      </c>
      <c r="C55" s="38" t="s">
        <v>35</v>
      </c>
      <c r="E55" s="51" t="s">
        <v>92</v>
      </c>
      <c r="H55" s="246" t="str">
        <f>IF(H54&lt;=$B$55,"OK","NON")</f>
        <v>NON</v>
      </c>
      <c r="I55" s="72" t="e">
        <f>IF(I54&lt;=$B$55,"OK","NON")</f>
        <v>#N/A</v>
      </c>
      <c r="J55" s="223" t="e">
        <f t="shared" ref="J55:W55" si="7">IF(J54&lt;=$B$55,"OK","NON")</f>
        <v>#N/A</v>
      </c>
      <c r="K55" s="223" t="e">
        <f t="shared" si="7"/>
        <v>#N/A</v>
      </c>
      <c r="L55" s="223" t="e">
        <f t="shared" si="7"/>
        <v>#N/A</v>
      </c>
      <c r="M55" s="223" t="e">
        <f t="shared" si="7"/>
        <v>#N/A</v>
      </c>
      <c r="N55" s="223" t="e">
        <f t="shared" si="7"/>
        <v>#N/A</v>
      </c>
      <c r="O55" s="223" t="e">
        <f t="shared" si="7"/>
        <v>#N/A</v>
      </c>
      <c r="P55" s="223" t="e">
        <f t="shared" si="7"/>
        <v>#N/A</v>
      </c>
      <c r="Q55" s="223" t="e">
        <f>IF(Q54&lt;=$B$55,"OK","NON")</f>
        <v>#N/A</v>
      </c>
      <c r="R55" s="223" t="e">
        <f>IF(R54&lt;=$B$55,"OK","NON")</f>
        <v>#N/A</v>
      </c>
      <c r="S55" s="223" t="e">
        <f>IF(S54&lt;=$B$55,"OK","NON")</f>
        <v>#N/A</v>
      </c>
      <c r="T55" s="223" t="e">
        <f>IF(T54&lt;=$B$55,"OK","NON")</f>
        <v>#N/A</v>
      </c>
      <c r="U55" s="223" t="e">
        <f>IF(U54&lt;=$B$55,"OK","NON")</f>
        <v>#N/A</v>
      </c>
      <c r="V55" s="223" t="e">
        <f t="shared" si="7"/>
        <v>#N/A</v>
      </c>
      <c r="W55" s="224" t="e">
        <f t="shared" si="7"/>
        <v>#N/A</v>
      </c>
    </row>
    <row r="56" spans="2:25" ht="13.15" thickBot="1" x14ac:dyDescent="0.4">
      <c r="E56" s="51"/>
      <c r="H56" s="246"/>
      <c r="I56" s="48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50"/>
    </row>
    <row r="57" spans="2:25" ht="13.15" thickTop="1" x14ac:dyDescent="0.35">
      <c r="E57" s="75"/>
      <c r="F57" s="76"/>
      <c r="G57" s="76"/>
      <c r="H57" s="250"/>
      <c r="I57" s="77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9"/>
    </row>
    <row r="58" spans="2:25" ht="13.15" x14ac:dyDescent="0.4">
      <c r="E58" s="47" t="s">
        <v>93</v>
      </c>
      <c r="H58" s="246"/>
      <c r="I58" s="48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50"/>
      <c r="Y58" s="38" t="s">
        <v>94</v>
      </c>
    </row>
    <row r="59" spans="2:25" ht="15" x14ac:dyDescent="0.5">
      <c r="E59" s="51" t="s">
        <v>95</v>
      </c>
      <c r="F59" s="59" t="s">
        <v>115</v>
      </c>
      <c r="G59" s="39" t="s">
        <v>35</v>
      </c>
      <c r="H59" s="249">
        <f>(H30-H29)/(H27-H29)</f>
        <v>0.83409436834094397</v>
      </c>
      <c r="I59" s="70" t="e">
        <f>(I30-I29)/(I27-I29)</f>
        <v>#DIV/0!</v>
      </c>
      <c r="J59" s="221" t="e">
        <f t="shared" ref="J59:W59" si="8">(J30-J29)/(J27-J29)</f>
        <v>#DIV/0!</v>
      </c>
      <c r="K59" s="221" t="e">
        <f t="shared" si="8"/>
        <v>#DIV/0!</v>
      </c>
      <c r="L59" s="221" t="e">
        <f t="shared" si="8"/>
        <v>#DIV/0!</v>
      </c>
      <c r="M59" s="221" t="e">
        <f t="shared" si="8"/>
        <v>#DIV/0!</v>
      </c>
      <c r="N59" s="221" t="e">
        <f t="shared" si="8"/>
        <v>#DIV/0!</v>
      </c>
      <c r="O59" s="221" t="e">
        <f t="shared" si="8"/>
        <v>#DIV/0!</v>
      </c>
      <c r="P59" s="221" t="e">
        <f t="shared" si="8"/>
        <v>#DIV/0!</v>
      </c>
      <c r="Q59" s="221" t="e">
        <f>(Q30-Q29)/(Q27-Q29)</f>
        <v>#DIV/0!</v>
      </c>
      <c r="R59" s="221" t="e">
        <f>(R30-R29)/(R27-R29)</f>
        <v>#DIV/0!</v>
      </c>
      <c r="S59" s="221" t="e">
        <f>(S30-S29)/(S27-S29)</f>
        <v>#DIV/0!</v>
      </c>
      <c r="T59" s="221" t="e">
        <f>(T30-T29)/(T27-T29)</f>
        <v>#DIV/0!</v>
      </c>
      <c r="U59" s="221" t="e">
        <f>(U30-U29)/(U27-U29)</f>
        <v>#DIV/0!</v>
      </c>
      <c r="V59" s="221" t="e">
        <f t="shared" si="8"/>
        <v>#DIV/0!</v>
      </c>
      <c r="W59" s="222" t="e">
        <f t="shared" si="8"/>
        <v>#DIV/0!</v>
      </c>
    </row>
    <row r="60" spans="2:25" ht="15" x14ac:dyDescent="0.5">
      <c r="E60" s="51" t="s">
        <v>96</v>
      </c>
      <c r="F60" s="59" t="s">
        <v>116</v>
      </c>
      <c r="G60" s="39" t="s">
        <v>35</v>
      </c>
      <c r="H60" s="249">
        <f>(H27-H28)/(H27-H29)</f>
        <v>0.75342465753424659</v>
      </c>
      <c r="I60" s="70" t="e">
        <f>(I27-I28)/(I27-I29)</f>
        <v>#DIV/0!</v>
      </c>
      <c r="J60" s="221" t="e">
        <f t="shared" ref="J60:W60" si="9">(J27-J28)/(J27-J29)</f>
        <v>#DIV/0!</v>
      </c>
      <c r="K60" s="221" t="e">
        <f t="shared" si="9"/>
        <v>#DIV/0!</v>
      </c>
      <c r="L60" s="221" t="e">
        <f t="shared" si="9"/>
        <v>#DIV/0!</v>
      </c>
      <c r="M60" s="221" t="e">
        <f t="shared" si="9"/>
        <v>#DIV/0!</v>
      </c>
      <c r="N60" s="221" t="e">
        <f t="shared" si="9"/>
        <v>#DIV/0!</v>
      </c>
      <c r="O60" s="221" t="e">
        <f t="shared" si="9"/>
        <v>#DIV/0!</v>
      </c>
      <c r="P60" s="221" t="e">
        <f t="shared" si="9"/>
        <v>#DIV/0!</v>
      </c>
      <c r="Q60" s="221" t="e">
        <f>(Q27-Q28)/(Q27-Q29)</f>
        <v>#DIV/0!</v>
      </c>
      <c r="R60" s="221" t="e">
        <f>(R27-R28)/(R27-R29)</f>
        <v>#DIV/0!</v>
      </c>
      <c r="S60" s="221" t="e">
        <f>(S27-S28)/(S27-S29)</f>
        <v>#DIV/0!</v>
      </c>
      <c r="T60" s="221" t="e">
        <f>(T27-T28)/(T27-T29)</f>
        <v>#DIV/0!</v>
      </c>
      <c r="U60" s="221" t="e">
        <f>(U27-U28)/(U27-U29)</f>
        <v>#DIV/0!</v>
      </c>
      <c r="V60" s="221" t="e">
        <f t="shared" si="9"/>
        <v>#DIV/0!</v>
      </c>
      <c r="W60" s="222" t="e">
        <f t="shared" si="9"/>
        <v>#DIV/0!</v>
      </c>
    </row>
    <row r="61" spans="2:25" x14ac:dyDescent="0.35">
      <c r="E61" s="51"/>
      <c r="H61" s="246"/>
      <c r="I61" s="48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50"/>
    </row>
    <row r="62" spans="2:25" ht="13.15" x14ac:dyDescent="0.4">
      <c r="E62" s="47" t="s">
        <v>97</v>
      </c>
      <c r="H62" s="246"/>
      <c r="I62" s="48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50"/>
    </row>
    <row r="63" spans="2:25" ht="15" x14ac:dyDescent="0.5">
      <c r="B63" s="38">
        <v>0.34</v>
      </c>
      <c r="C63" s="38" t="s">
        <v>98</v>
      </c>
      <c r="E63" s="80" t="s">
        <v>117</v>
      </c>
      <c r="F63" s="59" t="s">
        <v>118</v>
      </c>
      <c r="G63" s="39" t="s">
        <v>67</v>
      </c>
      <c r="H63" s="248">
        <f t="shared" ref="H63:W63" si="10">IF(H$35=11, 0.5*H$32/($B$63*H$69),0)</f>
        <v>0</v>
      </c>
      <c r="I63" s="81">
        <f t="shared" si="10"/>
        <v>0</v>
      </c>
      <c r="J63" s="225">
        <f t="shared" si="10"/>
        <v>0</v>
      </c>
      <c r="K63" s="225">
        <f t="shared" si="10"/>
        <v>0</v>
      </c>
      <c r="L63" s="225">
        <f t="shared" si="10"/>
        <v>0</v>
      </c>
      <c r="M63" s="225">
        <f t="shared" si="10"/>
        <v>0</v>
      </c>
      <c r="N63" s="225">
        <f t="shared" si="10"/>
        <v>0</v>
      </c>
      <c r="O63" s="225">
        <f t="shared" si="10"/>
        <v>0</v>
      </c>
      <c r="P63" s="225">
        <f t="shared" si="10"/>
        <v>0</v>
      </c>
      <c r="Q63" s="225">
        <f t="shared" si="10"/>
        <v>0</v>
      </c>
      <c r="R63" s="225">
        <f t="shared" si="10"/>
        <v>0</v>
      </c>
      <c r="S63" s="225">
        <f t="shared" si="10"/>
        <v>0</v>
      </c>
      <c r="T63" s="225">
        <f t="shared" si="10"/>
        <v>0</v>
      </c>
      <c r="U63" s="225">
        <f t="shared" si="10"/>
        <v>0</v>
      </c>
      <c r="V63" s="225">
        <f t="shared" si="10"/>
        <v>0</v>
      </c>
      <c r="W63" s="226">
        <f t="shared" si="10"/>
        <v>0</v>
      </c>
    </row>
    <row r="64" spans="2:25" ht="15" x14ac:dyDescent="0.5">
      <c r="E64" s="80" t="s">
        <v>119</v>
      </c>
      <c r="F64" s="59" t="s">
        <v>120</v>
      </c>
      <c r="G64" s="39" t="s">
        <v>67</v>
      </c>
      <c r="H64" s="248">
        <f t="shared" ref="H64:W64" si="11">IF(H$35=12, 0.5*H$32/($B$63*H$69),0)</f>
        <v>0.52168436819172104</v>
      </c>
      <c r="I64" s="81">
        <f t="shared" si="11"/>
        <v>0</v>
      </c>
      <c r="J64" s="225">
        <f t="shared" si="11"/>
        <v>0</v>
      </c>
      <c r="K64" s="225">
        <f t="shared" si="11"/>
        <v>0</v>
      </c>
      <c r="L64" s="225">
        <f t="shared" si="11"/>
        <v>0</v>
      </c>
      <c r="M64" s="225">
        <f t="shared" si="11"/>
        <v>0</v>
      </c>
      <c r="N64" s="225">
        <f t="shared" si="11"/>
        <v>0</v>
      </c>
      <c r="O64" s="225">
        <f t="shared" si="11"/>
        <v>0</v>
      </c>
      <c r="P64" s="225">
        <f t="shared" si="11"/>
        <v>0</v>
      </c>
      <c r="Q64" s="225">
        <f t="shared" si="11"/>
        <v>0</v>
      </c>
      <c r="R64" s="225">
        <f t="shared" si="11"/>
        <v>0</v>
      </c>
      <c r="S64" s="225">
        <f t="shared" si="11"/>
        <v>0</v>
      </c>
      <c r="T64" s="225">
        <f t="shared" si="11"/>
        <v>0</v>
      </c>
      <c r="U64" s="225">
        <f t="shared" si="11"/>
        <v>0</v>
      </c>
      <c r="V64" s="225">
        <f t="shared" si="11"/>
        <v>0</v>
      </c>
      <c r="W64" s="226">
        <f t="shared" si="11"/>
        <v>0</v>
      </c>
    </row>
    <row r="65" spans="1:23" ht="15" x14ac:dyDescent="0.5">
      <c r="E65" s="80" t="s">
        <v>121</v>
      </c>
      <c r="F65" s="59" t="s">
        <v>122</v>
      </c>
      <c r="G65" s="39" t="s">
        <v>67</v>
      </c>
      <c r="H65" s="248">
        <f t="shared" ref="H65:W65" si="12">IF(H$34=21, 0.5*H$32/($B$63*H$70),0)</f>
        <v>0</v>
      </c>
      <c r="I65" s="81">
        <f t="shared" si="12"/>
        <v>0</v>
      </c>
      <c r="J65" s="225">
        <f t="shared" si="12"/>
        <v>0</v>
      </c>
      <c r="K65" s="225">
        <f t="shared" si="12"/>
        <v>0</v>
      </c>
      <c r="L65" s="225">
        <f t="shared" si="12"/>
        <v>0</v>
      </c>
      <c r="M65" s="225">
        <f t="shared" si="12"/>
        <v>0</v>
      </c>
      <c r="N65" s="225">
        <f t="shared" si="12"/>
        <v>0</v>
      </c>
      <c r="O65" s="225">
        <f t="shared" si="12"/>
        <v>0</v>
      </c>
      <c r="P65" s="225">
        <f t="shared" si="12"/>
        <v>0</v>
      </c>
      <c r="Q65" s="225">
        <f t="shared" si="12"/>
        <v>0</v>
      </c>
      <c r="R65" s="225">
        <f t="shared" si="12"/>
        <v>0</v>
      </c>
      <c r="S65" s="225">
        <f t="shared" si="12"/>
        <v>0</v>
      </c>
      <c r="T65" s="225">
        <f t="shared" si="12"/>
        <v>0</v>
      </c>
      <c r="U65" s="225">
        <f t="shared" si="12"/>
        <v>0</v>
      </c>
      <c r="V65" s="225">
        <f t="shared" si="12"/>
        <v>0</v>
      </c>
      <c r="W65" s="226">
        <f t="shared" si="12"/>
        <v>0</v>
      </c>
    </row>
    <row r="66" spans="1:23" ht="15" x14ac:dyDescent="0.5">
      <c r="E66" s="80" t="s">
        <v>123</v>
      </c>
      <c r="F66" s="59" t="s">
        <v>124</v>
      </c>
      <c r="G66" s="39" t="s">
        <v>67</v>
      </c>
      <c r="H66" s="248">
        <f t="shared" ref="H66:W66" si="13">IF(H$34=22, 0.5*H$32/($B$63*H$70),0)</f>
        <v>0.46252980412277783</v>
      </c>
      <c r="I66" s="81">
        <f t="shared" si="13"/>
        <v>0</v>
      </c>
      <c r="J66" s="225">
        <f t="shared" si="13"/>
        <v>0</v>
      </c>
      <c r="K66" s="225">
        <f t="shared" si="13"/>
        <v>0</v>
      </c>
      <c r="L66" s="225">
        <f t="shared" si="13"/>
        <v>0</v>
      </c>
      <c r="M66" s="225">
        <f t="shared" si="13"/>
        <v>0</v>
      </c>
      <c r="N66" s="225">
        <f t="shared" si="13"/>
        <v>0</v>
      </c>
      <c r="O66" s="225">
        <f t="shared" si="13"/>
        <v>0</v>
      </c>
      <c r="P66" s="225">
        <f t="shared" si="13"/>
        <v>0</v>
      </c>
      <c r="Q66" s="225">
        <f t="shared" si="13"/>
        <v>0</v>
      </c>
      <c r="R66" s="225">
        <f t="shared" si="13"/>
        <v>0</v>
      </c>
      <c r="S66" s="225">
        <f t="shared" si="13"/>
        <v>0</v>
      </c>
      <c r="T66" s="225">
        <f t="shared" si="13"/>
        <v>0</v>
      </c>
      <c r="U66" s="225">
        <f t="shared" si="13"/>
        <v>0</v>
      </c>
      <c r="V66" s="225">
        <f t="shared" si="13"/>
        <v>0</v>
      </c>
      <c r="W66" s="226">
        <f t="shared" si="13"/>
        <v>0</v>
      </c>
    </row>
    <row r="67" spans="1:23" x14ac:dyDescent="0.35">
      <c r="E67" s="51"/>
      <c r="H67" s="246"/>
      <c r="I67" s="48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50"/>
    </row>
    <row r="68" spans="1:23" ht="13.15" x14ac:dyDescent="0.4">
      <c r="E68" s="47" t="s">
        <v>99</v>
      </c>
      <c r="H68" s="246"/>
      <c r="I68" s="48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50"/>
    </row>
    <row r="69" spans="1:23" ht="15" x14ac:dyDescent="0.5">
      <c r="A69" s="38" t="s">
        <v>25</v>
      </c>
      <c r="B69" s="38">
        <v>1</v>
      </c>
      <c r="C69" s="38" t="s">
        <v>100</v>
      </c>
      <c r="E69" s="51" t="s">
        <v>64</v>
      </c>
      <c r="F69" s="39" t="s">
        <v>125</v>
      </c>
      <c r="G69" s="39" t="s">
        <v>25</v>
      </c>
      <c r="H69" s="251">
        <f>H24*VLOOKUP(H$23,$A$69:$B$73,2,FALSE)</f>
        <v>172.8</v>
      </c>
      <c r="I69" s="82" t="e">
        <f>I24*VLOOKUP(I$23,$A$69:$B$73,2,FALSE)</f>
        <v>#N/A</v>
      </c>
      <c r="J69" s="227" t="e">
        <f t="shared" ref="J69:W69" si="14">J24*VLOOKUP(J$23,$A$69:$B$73,2,FALSE)</f>
        <v>#N/A</v>
      </c>
      <c r="K69" s="227" t="e">
        <f t="shared" si="14"/>
        <v>#N/A</v>
      </c>
      <c r="L69" s="227" t="e">
        <f t="shared" si="14"/>
        <v>#N/A</v>
      </c>
      <c r="M69" s="227" t="e">
        <f t="shared" si="14"/>
        <v>#N/A</v>
      </c>
      <c r="N69" s="227" t="e">
        <f t="shared" si="14"/>
        <v>#N/A</v>
      </c>
      <c r="O69" s="227" t="e">
        <f t="shared" si="14"/>
        <v>#N/A</v>
      </c>
      <c r="P69" s="227" t="e">
        <f t="shared" si="14"/>
        <v>#N/A</v>
      </c>
      <c r="Q69" s="227" t="e">
        <f t="shared" ref="Q69:U70" si="15">Q24*VLOOKUP(Q$23,$A$69:$B$73,2,FALSE)</f>
        <v>#N/A</v>
      </c>
      <c r="R69" s="227" t="e">
        <f t="shared" si="15"/>
        <v>#N/A</v>
      </c>
      <c r="S69" s="227" t="e">
        <f t="shared" si="15"/>
        <v>#N/A</v>
      </c>
      <c r="T69" s="227" t="e">
        <f t="shared" si="15"/>
        <v>#N/A</v>
      </c>
      <c r="U69" s="227" t="e">
        <f t="shared" si="15"/>
        <v>#N/A</v>
      </c>
      <c r="V69" s="227" t="e">
        <f t="shared" si="14"/>
        <v>#N/A</v>
      </c>
      <c r="W69" s="228" t="e">
        <f t="shared" si="14"/>
        <v>#N/A</v>
      </c>
    </row>
    <row r="70" spans="1:23" ht="15.4" thickBot="1" x14ac:dyDescent="0.55000000000000004">
      <c r="A70" s="38" t="s">
        <v>101</v>
      </c>
      <c r="B70" s="38">
        <v>3600</v>
      </c>
      <c r="C70" s="38" t="s">
        <v>102</v>
      </c>
      <c r="E70" s="85" t="s">
        <v>65</v>
      </c>
      <c r="F70" s="86" t="s">
        <v>126</v>
      </c>
      <c r="G70" s="86" t="s">
        <v>25</v>
      </c>
      <c r="H70" s="252">
        <f>H25*VLOOKUP(H$23,$A$69:$B$73,2,FALSE)</f>
        <v>194.9</v>
      </c>
      <c r="I70" s="87" t="e">
        <f>I25*VLOOKUP(I$23,$A$69:$B$73,2,FALSE)</f>
        <v>#N/A</v>
      </c>
      <c r="J70" s="229" t="e">
        <f t="shared" ref="J70:W70" si="16">J25*VLOOKUP(J$23,$A$69:$B$73,2,FALSE)</f>
        <v>#N/A</v>
      </c>
      <c r="K70" s="229" t="e">
        <f t="shared" si="16"/>
        <v>#N/A</v>
      </c>
      <c r="L70" s="229" t="e">
        <f t="shared" si="16"/>
        <v>#N/A</v>
      </c>
      <c r="M70" s="229" t="e">
        <f t="shared" si="16"/>
        <v>#N/A</v>
      </c>
      <c r="N70" s="229" t="e">
        <f t="shared" si="16"/>
        <v>#N/A</v>
      </c>
      <c r="O70" s="229" t="e">
        <f t="shared" si="16"/>
        <v>#N/A</v>
      </c>
      <c r="P70" s="229" t="e">
        <f t="shared" si="16"/>
        <v>#N/A</v>
      </c>
      <c r="Q70" s="229" t="e">
        <f t="shared" si="15"/>
        <v>#N/A</v>
      </c>
      <c r="R70" s="229" t="e">
        <f t="shared" si="15"/>
        <v>#N/A</v>
      </c>
      <c r="S70" s="229" t="e">
        <f t="shared" si="15"/>
        <v>#N/A</v>
      </c>
      <c r="T70" s="229" t="e">
        <f t="shared" si="15"/>
        <v>#N/A</v>
      </c>
      <c r="U70" s="229" t="e">
        <f t="shared" si="15"/>
        <v>#N/A</v>
      </c>
      <c r="V70" s="229" t="e">
        <f t="shared" si="16"/>
        <v>#N/A</v>
      </c>
      <c r="W70" s="230" t="e">
        <f t="shared" si="16"/>
        <v>#N/A</v>
      </c>
    </row>
    <row r="71" spans="1:23" ht="13.5" thickTop="1" thickBot="1" x14ac:dyDescent="0.4">
      <c r="A71" s="38" t="s">
        <v>103</v>
      </c>
      <c r="B71" s="38">
        <v>3.6</v>
      </c>
      <c r="C71" s="38" t="s">
        <v>104</v>
      </c>
      <c r="E71" s="52"/>
      <c r="H71" s="115"/>
      <c r="I71" s="48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</row>
    <row r="72" spans="1:23" ht="13.5" thickTop="1" x14ac:dyDescent="0.4">
      <c r="A72" s="38" t="s">
        <v>105</v>
      </c>
      <c r="B72" s="38">
        <f>B73*3600</f>
        <v>3000</v>
      </c>
      <c r="C72" s="38" t="s">
        <v>106</v>
      </c>
      <c r="E72" s="96" t="s">
        <v>145</v>
      </c>
      <c r="F72" s="76"/>
      <c r="G72" s="76"/>
      <c r="H72" s="253" t="str">
        <f>H12</f>
        <v>exemple</v>
      </c>
      <c r="I72" s="77" t="str">
        <f>I12</f>
        <v>essai 1</v>
      </c>
      <c r="J72" s="231" t="str">
        <f t="shared" ref="J72:W72" si="17">J12</f>
        <v>essai 2</v>
      </c>
      <c r="K72" s="231" t="str">
        <f t="shared" si="17"/>
        <v>essai 3</v>
      </c>
      <c r="L72" s="231" t="str">
        <f t="shared" si="17"/>
        <v>essai 4</v>
      </c>
      <c r="M72" s="231" t="str">
        <f t="shared" si="17"/>
        <v>essai 5</v>
      </c>
      <c r="N72" s="231" t="str">
        <f t="shared" si="17"/>
        <v>essai 6</v>
      </c>
      <c r="O72" s="231" t="str">
        <f t="shared" si="17"/>
        <v>essai 7</v>
      </c>
      <c r="P72" s="231" t="str">
        <f t="shared" si="17"/>
        <v>essai 8</v>
      </c>
      <c r="Q72" s="231" t="str">
        <f>Q12</f>
        <v>essai 9</v>
      </c>
      <c r="R72" s="231" t="str">
        <f>R12</f>
        <v>essai 10</v>
      </c>
      <c r="S72" s="231" t="str">
        <f>S12</f>
        <v>essai 11</v>
      </c>
      <c r="T72" s="231" t="str">
        <f>T12</f>
        <v>essai 12</v>
      </c>
      <c r="U72" s="231" t="str">
        <f>U12</f>
        <v>essai 13</v>
      </c>
      <c r="V72" s="231" t="str">
        <f t="shared" si="17"/>
        <v>essai 14</v>
      </c>
      <c r="W72" s="232" t="str">
        <f t="shared" si="17"/>
        <v>essai 15</v>
      </c>
    </row>
    <row r="73" spans="1:23" x14ac:dyDescent="0.35">
      <c r="A73" s="38" t="s">
        <v>107</v>
      </c>
      <c r="B73" s="88">
        <f>1/1.2</f>
        <v>0.83333333333333337</v>
      </c>
      <c r="C73" s="38" t="s">
        <v>108</v>
      </c>
      <c r="E73" s="51" t="str">
        <f>E41</f>
        <v>Rendement au débit de l'essai</v>
      </c>
      <c r="F73" s="39" t="str">
        <f>F41</f>
        <v>ht,epb</v>
      </c>
      <c r="G73" s="39" t="str">
        <f>G41</f>
        <v>%</v>
      </c>
      <c r="H73" s="254">
        <f>H41</f>
        <v>0.79601044764341511</v>
      </c>
      <c r="I73" s="110" t="str">
        <f>I41</f>
        <v/>
      </c>
      <c r="J73" s="233" t="str">
        <f t="shared" ref="J73:W73" si="18">J41</f>
        <v/>
      </c>
      <c r="K73" s="233" t="str">
        <f t="shared" si="18"/>
        <v/>
      </c>
      <c r="L73" s="233" t="str">
        <f t="shared" si="18"/>
        <v/>
      </c>
      <c r="M73" s="233" t="str">
        <f t="shared" si="18"/>
        <v/>
      </c>
      <c r="N73" s="233" t="str">
        <f t="shared" si="18"/>
        <v/>
      </c>
      <c r="O73" s="233" t="str">
        <f t="shared" si="18"/>
        <v/>
      </c>
      <c r="P73" s="233" t="str">
        <f t="shared" si="18"/>
        <v/>
      </c>
      <c r="Q73" s="233" t="str">
        <f>Q41</f>
        <v/>
      </c>
      <c r="R73" s="233" t="str">
        <f>R41</f>
        <v/>
      </c>
      <c r="S73" s="233" t="str">
        <f>S41</f>
        <v/>
      </c>
      <c r="T73" s="233" t="str">
        <f>T41</f>
        <v/>
      </c>
      <c r="U73" s="233" t="str">
        <f>U41</f>
        <v/>
      </c>
      <c r="V73" s="233" t="str">
        <f t="shared" si="18"/>
        <v/>
      </c>
      <c r="W73" s="234" t="str">
        <f t="shared" si="18"/>
        <v/>
      </c>
    </row>
    <row r="74" spans="1:23" s="52" customFormat="1" x14ac:dyDescent="0.35">
      <c r="E74" s="51" t="str">
        <f>E40</f>
        <v>Débit volumique de l'essai</v>
      </c>
      <c r="F74" s="89" t="str">
        <f>F40</f>
        <v>qv,test</v>
      </c>
      <c r="G74" s="89" t="str">
        <f>G40</f>
        <v>m³/h</v>
      </c>
      <c r="H74" s="255">
        <f>H40</f>
        <v>172.8</v>
      </c>
      <c r="I74" s="111" t="str">
        <f>I40</f>
        <v/>
      </c>
      <c r="J74" s="235" t="str">
        <f t="shared" ref="J74:W74" si="19">J40</f>
        <v/>
      </c>
      <c r="K74" s="235" t="str">
        <f t="shared" si="19"/>
        <v/>
      </c>
      <c r="L74" s="235" t="str">
        <f t="shared" si="19"/>
        <v/>
      </c>
      <c r="M74" s="235" t="str">
        <f t="shared" si="19"/>
        <v/>
      </c>
      <c r="N74" s="235" t="str">
        <f t="shared" si="19"/>
        <v/>
      </c>
      <c r="O74" s="235" t="str">
        <f t="shared" si="19"/>
        <v/>
      </c>
      <c r="P74" s="235" t="str">
        <f t="shared" si="19"/>
        <v/>
      </c>
      <c r="Q74" s="235" t="str">
        <f>Q40</f>
        <v/>
      </c>
      <c r="R74" s="235" t="str">
        <f>R40</f>
        <v/>
      </c>
      <c r="S74" s="235" t="str">
        <f>S40</f>
        <v/>
      </c>
      <c r="T74" s="235" t="str">
        <f>T40</f>
        <v/>
      </c>
      <c r="U74" s="235" t="str">
        <f>U40</f>
        <v/>
      </c>
      <c r="V74" s="235" t="str">
        <f t="shared" si="19"/>
        <v/>
      </c>
      <c r="W74" s="236" t="str">
        <f t="shared" si="19"/>
        <v/>
      </c>
    </row>
    <row r="75" spans="1:23" s="52" customFormat="1" ht="13.15" thickBot="1" x14ac:dyDescent="0.4">
      <c r="E75" s="85" t="s">
        <v>57</v>
      </c>
      <c r="F75" s="95" t="s">
        <v>55</v>
      </c>
      <c r="G75" s="95" t="s">
        <v>55</v>
      </c>
      <c r="H75" s="256">
        <f>IF(H19="","",H19)</f>
        <v>39995</v>
      </c>
      <c r="I75" s="117" t="str">
        <f>IF(I19="","",I19)</f>
        <v/>
      </c>
      <c r="J75" s="237" t="str">
        <f t="shared" ref="J75:W75" si="20">IF(J19="","",J19)</f>
        <v/>
      </c>
      <c r="K75" s="237" t="str">
        <f t="shared" si="20"/>
        <v/>
      </c>
      <c r="L75" s="237" t="str">
        <f t="shared" si="20"/>
        <v/>
      </c>
      <c r="M75" s="237" t="str">
        <f t="shared" si="20"/>
        <v/>
      </c>
      <c r="N75" s="237" t="str">
        <f t="shared" si="20"/>
        <v/>
      </c>
      <c r="O75" s="237" t="str">
        <f t="shared" si="20"/>
        <v/>
      </c>
      <c r="P75" s="237" t="str">
        <f t="shared" si="20"/>
        <v/>
      </c>
      <c r="Q75" s="237" t="str">
        <f>IF(Q19="","",Q19)</f>
        <v/>
      </c>
      <c r="R75" s="237" t="str">
        <f>IF(R19="","",R19)</f>
        <v/>
      </c>
      <c r="S75" s="237" t="str">
        <f>IF(S19="","",S19)</f>
        <v/>
      </c>
      <c r="T75" s="237" t="str">
        <f>IF(T19="","",T19)</f>
        <v/>
      </c>
      <c r="U75" s="237" t="str">
        <f>IF(U19="","",U19)</f>
        <v/>
      </c>
      <c r="V75" s="237" t="str">
        <f t="shared" si="20"/>
        <v/>
      </c>
      <c r="W75" s="238" t="str">
        <f t="shared" si="20"/>
        <v/>
      </c>
    </row>
    <row r="76" spans="1:23" s="52" customFormat="1" ht="13.15" thickTop="1" x14ac:dyDescent="0.35">
      <c r="F76" s="89"/>
      <c r="G76" s="89"/>
      <c r="H76" s="89"/>
      <c r="I76" s="89"/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89"/>
      <c r="U76" s="89"/>
      <c r="V76" s="89"/>
      <c r="W76" s="89"/>
    </row>
    <row r="77" spans="1:23" s="52" customFormat="1" x14ac:dyDescent="0.35">
      <c r="F77" s="89"/>
      <c r="G77" s="89"/>
      <c r="H77" s="89"/>
      <c r="I77" s="89"/>
      <c r="J77" s="89"/>
      <c r="K77" s="89"/>
      <c r="L77" s="89"/>
      <c r="M77" s="89"/>
      <c r="N77" s="89"/>
      <c r="O77" s="89"/>
      <c r="P77" s="89"/>
      <c r="Q77" s="89"/>
      <c r="R77" s="89"/>
      <c r="S77" s="89"/>
      <c r="T77" s="89"/>
      <c r="U77" s="89"/>
      <c r="V77" s="89"/>
      <c r="W77" s="89"/>
    </row>
    <row r="78" spans="1:23" s="52" customFormat="1" x14ac:dyDescent="0.35">
      <c r="F78" s="89"/>
      <c r="G78" s="89"/>
      <c r="H78" s="89"/>
      <c r="I78" s="89"/>
      <c r="J78" s="93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  <c r="V78" s="89"/>
      <c r="W78" s="89"/>
    </row>
    <row r="79" spans="1:23" s="52" customFormat="1" x14ac:dyDescent="0.35">
      <c r="F79" s="89"/>
      <c r="G79" s="89"/>
      <c r="H79" s="89"/>
      <c r="I79" s="89"/>
      <c r="J79" s="116"/>
      <c r="K79" s="89"/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89"/>
      <c r="W79" s="89"/>
    </row>
    <row r="80" spans="1:23" s="52" customFormat="1" x14ac:dyDescent="0.35">
      <c r="F80" s="89"/>
      <c r="G80" s="89"/>
      <c r="H80" s="89"/>
      <c r="I80" s="89"/>
      <c r="J80" s="89"/>
      <c r="K80" s="89"/>
      <c r="L80" s="89"/>
      <c r="M80" s="89"/>
      <c r="N80" s="89"/>
      <c r="O80" s="89"/>
      <c r="P80" s="89"/>
      <c r="Q80" s="89"/>
      <c r="R80" s="89"/>
      <c r="S80" s="89"/>
      <c r="T80" s="89"/>
      <c r="U80" s="89"/>
      <c r="V80" s="89"/>
      <c r="W80" s="89"/>
    </row>
    <row r="81" spans="6:23" s="52" customFormat="1" x14ac:dyDescent="0.35">
      <c r="F81" s="89"/>
      <c r="G81" s="89"/>
      <c r="H81" s="89"/>
      <c r="I81" s="89"/>
      <c r="J81" s="89"/>
      <c r="K81" s="89"/>
      <c r="L81" s="89"/>
      <c r="M81" s="89"/>
      <c r="N81" s="89"/>
      <c r="O81" s="89"/>
      <c r="P81" s="89"/>
      <c r="Q81" s="89"/>
      <c r="R81" s="89"/>
      <c r="S81" s="89"/>
      <c r="T81" s="89"/>
      <c r="U81" s="89"/>
      <c r="V81" s="89"/>
      <c r="W81" s="89"/>
    </row>
    <row r="82" spans="6:23" s="52" customFormat="1" x14ac:dyDescent="0.35">
      <c r="F82" s="89"/>
      <c r="G82" s="89"/>
      <c r="H82" s="89"/>
      <c r="I82" s="89"/>
      <c r="J82" s="89"/>
      <c r="K82" s="89"/>
      <c r="L82" s="89"/>
      <c r="M82" s="89"/>
      <c r="N82" s="89"/>
      <c r="O82" s="89"/>
      <c r="P82" s="89"/>
      <c r="Q82" s="89"/>
      <c r="R82" s="89"/>
      <c r="S82" s="89"/>
      <c r="T82" s="89"/>
      <c r="U82" s="89"/>
      <c r="V82" s="89"/>
      <c r="W82" s="89"/>
    </row>
    <row r="83" spans="6:23" s="52" customFormat="1" x14ac:dyDescent="0.35">
      <c r="F83" s="89"/>
      <c r="G83" s="89"/>
      <c r="H83" s="89"/>
      <c r="I83" s="89"/>
      <c r="J83" s="89"/>
      <c r="K83" s="89"/>
      <c r="L83" s="89"/>
      <c r="M83" s="89"/>
      <c r="N83" s="89"/>
      <c r="O83" s="89"/>
      <c r="P83" s="89"/>
      <c r="Q83" s="89"/>
      <c r="R83" s="89"/>
      <c r="S83" s="89"/>
      <c r="T83" s="89"/>
      <c r="U83" s="89"/>
      <c r="V83" s="89"/>
      <c r="W83" s="89"/>
    </row>
    <row r="84" spans="6:23" s="52" customFormat="1" x14ac:dyDescent="0.35">
      <c r="F84" s="89"/>
      <c r="G84" s="89"/>
      <c r="H84" s="89"/>
      <c r="I84" s="89"/>
      <c r="J84" s="89"/>
      <c r="K84" s="89"/>
      <c r="L84" s="89"/>
      <c r="M84" s="89"/>
      <c r="N84" s="89"/>
      <c r="O84" s="89"/>
      <c r="P84" s="89"/>
      <c r="Q84" s="89"/>
      <c r="R84" s="89"/>
      <c r="S84" s="89"/>
      <c r="T84" s="89"/>
      <c r="U84" s="89"/>
      <c r="V84" s="89"/>
      <c r="W84" s="89"/>
    </row>
    <row r="85" spans="6:23" s="52" customFormat="1" x14ac:dyDescent="0.35">
      <c r="F85" s="89"/>
      <c r="G85" s="89"/>
      <c r="H85" s="89"/>
      <c r="I85" s="89"/>
      <c r="J85" s="89"/>
      <c r="K85" s="89"/>
      <c r="L85" s="89"/>
      <c r="M85" s="89"/>
      <c r="N85" s="89"/>
      <c r="O85" s="89"/>
      <c r="P85" s="89"/>
      <c r="Q85" s="89"/>
      <c r="R85" s="89"/>
      <c r="S85" s="89"/>
      <c r="T85" s="89"/>
      <c r="U85" s="89"/>
      <c r="V85" s="89"/>
      <c r="W85" s="89"/>
    </row>
    <row r="86" spans="6:23" s="52" customFormat="1" x14ac:dyDescent="0.35">
      <c r="F86" s="89"/>
      <c r="G86" s="89"/>
      <c r="H86" s="89"/>
      <c r="I86" s="89"/>
      <c r="J86" s="89"/>
      <c r="K86" s="89"/>
      <c r="L86" s="89"/>
      <c r="M86" s="89"/>
      <c r="N86" s="89"/>
      <c r="O86" s="89"/>
      <c r="P86" s="89"/>
      <c r="Q86" s="89"/>
      <c r="R86" s="89"/>
      <c r="S86" s="89"/>
      <c r="T86" s="89"/>
      <c r="U86" s="89"/>
      <c r="V86" s="89"/>
      <c r="W86" s="89"/>
    </row>
    <row r="87" spans="6:23" s="52" customFormat="1" x14ac:dyDescent="0.35">
      <c r="F87" s="89"/>
      <c r="G87" s="89"/>
      <c r="H87" s="89"/>
      <c r="I87" s="89"/>
      <c r="J87" s="89"/>
      <c r="K87" s="89"/>
      <c r="L87" s="89"/>
      <c r="M87" s="89"/>
      <c r="N87" s="89"/>
      <c r="O87" s="89"/>
      <c r="P87" s="89"/>
      <c r="Q87" s="89"/>
      <c r="R87" s="89"/>
      <c r="S87" s="89"/>
      <c r="T87" s="89"/>
      <c r="U87" s="89"/>
      <c r="V87" s="89"/>
      <c r="W87" s="89"/>
    </row>
    <row r="88" spans="6:23" s="52" customFormat="1" x14ac:dyDescent="0.35">
      <c r="F88" s="89"/>
      <c r="G88" s="89"/>
      <c r="H88" s="89"/>
      <c r="I88" s="89"/>
      <c r="J88" s="89"/>
      <c r="K88" s="89"/>
      <c r="L88" s="89"/>
      <c r="M88" s="89"/>
      <c r="N88" s="89"/>
      <c r="O88" s="89"/>
      <c r="P88" s="89"/>
      <c r="Q88" s="89"/>
      <c r="R88" s="89"/>
      <c r="S88" s="89"/>
      <c r="T88" s="89"/>
      <c r="U88" s="89"/>
      <c r="V88" s="89"/>
      <c r="W88" s="89"/>
    </row>
    <row r="89" spans="6:23" s="52" customFormat="1" x14ac:dyDescent="0.35">
      <c r="F89" s="89"/>
      <c r="G89" s="89"/>
      <c r="H89" s="89"/>
      <c r="I89" s="89"/>
      <c r="J89" s="89"/>
      <c r="K89" s="89"/>
      <c r="L89" s="89"/>
      <c r="M89" s="89"/>
      <c r="N89" s="89"/>
      <c r="O89" s="89"/>
      <c r="P89" s="89"/>
      <c r="Q89" s="89"/>
      <c r="R89" s="89"/>
      <c r="S89" s="89"/>
      <c r="T89" s="89"/>
      <c r="U89" s="89"/>
      <c r="V89" s="89"/>
      <c r="W89" s="89"/>
    </row>
    <row r="90" spans="6:23" s="52" customFormat="1" x14ac:dyDescent="0.35">
      <c r="F90" s="89"/>
      <c r="G90" s="89"/>
      <c r="H90" s="89"/>
      <c r="I90" s="89"/>
      <c r="J90" s="89"/>
      <c r="K90" s="89"/>
      <c r="L90" s="89"/>
      <c r="M90" s="89"/>
      <c r="N90" s="89"/>
      <c r="O90" s="89"/>
      <c r="P90" s="89"/>
      <c r="Q90" s="89"/>
      <c r="R90" s="89"/>
      <c r="S90" s="89"/>
      <c r="T90" s="89"/>
      <c r="U90" s="89"/>
      <c r="V90" s="89"/>
      <c r="W90" s="89"/>
    </row>
    <row r="91" spans="6:23" s="52" customFormat="1" x14ac:dyDescent="0.35">
      <c r="F91" s="89"/>
      <c r="G91" s="89"/>
      <c r="H91" s="89"/>
      <c r="I91" s="89"/>
      <c r="J91" s="89"/>
      <c r="K91" s="89"/>
      <c r="L91" s="89"/>
      <c r="M91" s="89"/>
      <c r="N91" s="89"/>
      <c r="O91" s="89"/>
      <c r="P91" s="89"/>
      <c r="Q91" s="89"/>
      <c r="R91" s="89"/>
      <c r="S91" s="89"/>
      <c r="T91" s="89"/>
      <c r="U91" s="89"/>
      <c r="V91" s="89"/>
      <c r="W91" s="89"/>
    </row>
    <row r="92" spans="6:23" s="52" customFormat="1" x14ac:dyDescent="0.35">
      <c r="F92" s="89"/>
      <c r="G92" s="89"/>
      <c r="H92" s="89"/>
      <c r="I92" s="89"/>
      <c r="J92" s="89"/>
      <c r="K92" s="89"/>
      <c r="L92" s="89"/>
      <c r="M92" s="89"/>
      <c r="N92" s="89"/>
      <c r="O92" s="89"/>
      <c r="P92" s="89"/>
      <c r="Q92" s="89"/>
      <c r="R92" s="89"/>
      <c r="S92" s="89"/>
      <c r="T92" s="89"/>
      <c r="U92" s="89"/>
      <c r="V92" s="89"/>
      <c r="W92" s="89"/>
    </row>
    <row r="93" spans="6:23" s="52" customFormat="1" x14ac:dyDescent="0.35">
      <c r="F93" s="89"/>
      <c r="G93" s="89"/>
      <c r="H93" s="89"/>
      <c r="I93" s="89"/>
      <c r="J93" s="89"/>
      <c r="K93" s="89"/>
      <c r="L93" s="89"/>
      <c r="M93" s="89"/>
      <c r="N93" s="89"/>
      <c r="O93" s="89"/>
      <c r="P93" s="89"/>
      <c r="Q93" s="89"/>
      <c r="R93" s="89"/>
      <c r="S93" s="89"/>
      <c r="T93" s="89"/>
      <c r="U93" s="89"/>
      <c r="V93" s="89"/>
      <c r="W93" s="89"/>
    </row>
    <row r="94" spans="6:23" s="52" customFormat="1" x14ac:dyDescent="0.35">
      <c r="F94" s="89"/>
      <c r="G94" s="89"/>
      <c r="H94" s="89"/>
      <c r="I94" s="89"/>
      <c r="J94" s="89"/>
      <c r="K94" s="89"/>
      <c r="L94" s="89"/>
      <c r="M94" s="89"/>
      <c r="N94" s="89"/>
      <c r="O94" s="89"/>
      <c r="P94" s="89"/>
      <c r="Q94" s="89"/>
      <c r="R94" s="89"/>
      <c r="S94" s="89"/>
      <c r="T94" s="89"/>
      <c r="U94" s="89"/>
      <c r="V94" s="89"/>
      <c r="W94" s="89"/>
    </row>
    <row r="95" spans="6:23" s="52" customFormat="1" x14ac:dyDescent="0.35">
      <c r="F95" s="89"/>
      <c r="G95" s="89"/>
      <c r="H95" s="89"/>
      <c r="I95" s="89"/>
      <c r="J95" s="89"/>
      <c r="K95" s="89"/>
      <c r="L95" s="89"/>
      <c r="M95" s="89"/>
      <c r="N95" s="89"/>
      <c r="O95" s="89"/>
      <c r="P95" s="89"/>
      <c r="Q95" s="89"/>
      <c r="R95" s="89"/>
      <c r="S95" s="89"/>
      <c r="T95" s="89"/>
      <c r="U95" s="89"/>
      <c r="V95" s="89"/>
      <c r="W95" s="89"/>
    </row>
    <row r="96" spans="6:23" s="52" customFormat="1" x14ac:dyDescent="0.35">
      <c r="F96" s="89"/>
      <c r="G96" s="89"/>
      <c r="H96" s="89"/>
      <c r="I96" s="89"/>
      <c r="J96" s="89"/>
      <c r="K96" s="89"/>
      <c r="L96" s="89"/>
      <c r="M96" s="89"/>
      <c r="N96" s="89"/>
      <c r="O96" s="89"/>
      <c r="P96" s="89"/>
      <c r="Q96" s="89"/>
      <c r="R96" s="89"/>
      <c r="S96" s="89"/>
      <c r="T96" s="89"/>
      <c r="U96" s="89"/>
      <c r="V96" s="89"/>
      <c r="W96" s="89"/>
    </row>
    <row r="97" spans="6:23" s="52" customFormat="1" x14ac:dyDescent="0.35">
      <c r="F97" s="89"/>
      <c r="G97" s="89"/>
      <c r="H97" s="89"/>
      <c r="I97" s="89"/>
      <c r="J97" s="89"/>
      <c r="K97" s="89"/>
      <c r="L97" s="89"/>
      <c r="M97" s="89"/>
      <c r="N97" s="89"/>
      <c r="O97" s="89"/>
      <c r="P97" s="89"/>
      <c r="Q97" s="89"/>
      <c r="R97" s="89"/>
      <c r="S97" s="89"/>
      <c r="T97" s="89"/>
      <c r="U97" s="89"/>
      <c r="V97" s="89"/>
      <c r="W97" s="89"/>
    </row>
    <row r="98" spans="6:23" s="52" customFormat="1" x14ac:dyDescent="0.35">
      <c r="F98" s="89"/>
      <c r="G98" s="89"/>
      <c r="H98" s="89"/>
      <c r="I98" s="89"/>
      <c r="J98" s="89"/>
      <c r="K98" s="89"/>
      <c r="L98" s="89"/>
      <c r="M98" s="89"/>
      <c r="N98" s="89"/>
      <c r="O98" s="89"/>
      <c r="P98" s="89"/>
      <c r="Q98" s="89"/>
      <c r="R98" s="89"/>
      <c r="S98" s="89"/>
      <c r="T98" s="89"/>
      <c r="U98" s="89"/>
      <c r="V98" s="89"/>
      <c r="W98" s="89"/>
    </row>
    <row r="99" spans="6:23" s="52" customFormat="1" x14ac:dyDescent="0.35">
      <c r="F99" s="89"/>
      <c r="G99" s="89"/>
      <c r="H99" s="89"/>
      <c r="I99" s="89"/>
      <c r="J99" s="89"/>
      <c r="K99" s="89"/>
      <c r="L99" s="89"/>
      <c r="M99" s="89"/>
      <c r="N99" s="89"/>
      <c r="O99" s="89"/>
      <c r="P99" s="89"/>
      <c r="Q99" s="89"/>
      <c r="R99" s="89"/>
      <c r="S99" s="89"/>
      <c r="T99" s="89"/>
      <c r="U99" s="89"/>
      <c r="V99" s="89"/>
      <c r="W99" s="89"/>
    </row>
    <row r="100" spans="6:23" s="52" customFormat="1" x14ac:dyDescent="0.35">
      <c r="F100" s="89"/>
      <c r="G100" s="89"/>
      <c r="H100" s="89"/>
      <c r="I100" s="89"/>
      <c r="J100" s="89"/>
      <c r="K100" s="89"/>
      <c r="L100" s="89"/>
      <c r="M100" s="89"/>
      <c r="N100" s="89"/>
      <c r="O100" s="89"/>
      <c r="P100" s="89"/>
      <c r="Q100" s="89"/>
      <c r="R100" s="89"/>
      <c r="S100" s="89"/>
      <c r="T100" s="89"/>
      <c r="U100" s="89"/>
      <c r="V100" s="89"/>
      <c r="W100" s="89"/>
    </row>
    <row r="101" spans="6:23" s="52" customFormat="1" x14ac:dyDescent="0.35">
      <c r="F101" s="89"/>
      <c r="G101" s="89"/>
      <c r="H101" s="89"/>
      <c r="I101" s="89"/>
      <c r="J101" s="89"/>
      <c r="K101" s="89"/>
      <c r="L101" s="89"/>
      <c r="M101" s="89"/>
      <c r="N101" s="89"/>
      <c r="O101" s="89"/>
      <c r="P101" s="89"/>
      <c r="Q101" s="89"/>
      <c r="R101" s="89"/>
      <c r="S101" s="89"/>
      <c r="T101" s="89"/>
      <c r="U101" s="89"/>
      <c r="V101" s="89"/>
      <c r="W101" s="89"/>
    </row>
    <row r="102" spans="6:23" s="52" customFormat="1" x14ac:dyDescent="0.35">
      <c r="F102" s="89"/>
      <c r="G102" s="89"/>
      <c r="H102" s="89"/>
      <c r="I102" s="89"/>
      <c r="J102" s="89"/>
      <c r="K102" s="89"/>
      <c r="L102" s="89"/>
      <c r="M102" s="89"/>
      <c r="N102" s="89"/>
      <c r="O102" s="89"/>
      <c r="P102" s="89"/>
      <c r="Q102" s="89"/>
      <c r="R102" s="89"/>
      <c r="S102" s="89"/>
      <c r="T102" s="89"/>
      <c r="U102" s="89"/>
      <c r="V102" s="89"/>
      <c r="W102" s="89"/>
    </row>
    <row r="103" spans="6:23" s="52" customFormat="1" x14ac:dyDescent="0.35">
      <c r="F103" s="89"/>
      <c r="G103" s="89"/>
      <c r="H103" s="89"/>
      <c r="I103" s="89"/>
      <c r="J103" s="89"/>
      <c r="K103" s="89"/>
      <c r="L103" s="89"/>
      <c r="M103" s="89"/>
      <c r="N103" s="89"/>
      <c r="O103" s="89"/>
      <c r="P103" s="89"/>
      <c r="Q103" s="89"/>
      <c r="R103" s="89"/>
      <c r="S103" s="89"/>
      <c r="T103" s="89"/>
      <c r="U103" s="89"/>
      <c r="V103" s="89"/>
      <c r="W103" s="89"/>
    </row>
    <row r="104" spans="6:23" s="52" customFormat="1" x14ac:dyDescent="0.35">
      <c r="F104" s="89"/>
      <c r="G104" s="89"/>
      <c r="H104" s="89"/>
      <c r="I104" s="89"/>
      <c r="J104" s="89"/>
      <c r="K104" s="89"/>
      <c r="L104" s="89"/>
      <c r="M104" s="89"/>
      <c r="N104" s="89"/>
      <c r="O104" s="89"/>
      <c r="P104" s="89"/>
      <c r="Q104" s="89"/>
      <c r="R104" s="89"/>
      <c r="S104" s="89"/>
      <c r="T104" s="89"/>
      <c r="U104" s="89"/>
      <c r="V104" s="89"/>
      <c r="W104" s="89"/>
    </row>
    <row r="105" spans="6:23" s="52" customFormat="1" x14ac:dyDescent="0.35">
      <c r="F105" s="89"/>
      <c r="G105" s="89"/>
      <c r="H105" s="89"/>
      <c r="I105" s="89"/>
      <c r="J105" s="89"/>
      <c r="K105" s="89"/>
      <c r="L105" s="89"/>
      <c r="M105" s="89"/>
      <c r="N105" s="89"/>
      <c r="O105" s="89"/>
      <c r="P105" s="89"/>
      <c r="Q105" s="89"/>
      <c r="R105" s="89"/>
      <c r="S105" s="89"/>
      <c r="T105" s="89"/>
      <c r="U105" s="89"/>
      <c r="V105" s="89"/>
      <c r="W105" s="89"/>
    </row>
    <row r="106" spans="6:23" s="52" customFormat="1" x14ac:dyDescent="0.35">
      <c r="F106" s="89"/>
      <c r="G106" s="89"/>
      <c r="H106" s="89"/>
      <c r="I106" s="89"/>
      <c r="J106" s="89"/>
      <c r="K106" s="89"/>
      <c r="L106" s="89"/>
      <c r="M106" s="89"/>
      <c r="N106" s="89"/>
      <c r="O106" s="89"/>
      <c r="P106" s="89"/>
      <c r="Q106" s="89"/>
      <c r="R106" s="89"/>
      <c r="S106" s="89"/>
      <c r="T106" s="89"/>
      <c r="U106" s="89"/>
      <c r="V106" s="89"/>
      <c r="W106" s="89"/>
    </row>
    <row r="107" spans="6:23" s="52" customFormat="1" x14ac:dyDescent="0.35">
      <c r="F107" s="89"/>
      <c r="G107" s="89"/>
      <c r="H107" s="89"/>
      <c r="I107" s="89"/>
      <c r="J107" s="89"/>
      <c r="K107" s="89"/>
      <c r="L107" s="89"/>
      <c r="M107" s="89"/>
      <c r="N107" s="89"/>
      <c r="O107" s="89"/>
      <c r="P107" s="89"/>
      <c r="Q107" s="89"/>
      <c r="R107" s="89"/>
      <c r="S107" s="89"/>
      <c r="T107" s="89"/>
      <c r="U107" s="89"/>
      <c r="V107" s="89"/>
      <c r="W107" s="89"/>
    </row>
    <row r="108" spans="6:23" s="52" customFormat="1" x14ac:dyDescent="0.35">
      <c r="F108" s="89"/>
      <c r="G108" s="89"/>
      <c r="H108" s="89"/>
      <c r="I108" s="89"/>
      <c r="J108" s="89"/>
      <c r="K108" s="89"/>
      <c r="L108" s="89"/>
      <c r="M108" s="89"/>
      <c r="N108" s="89"/>
      <c r="O108" s="89"/>
      <c r="P108" s="89"/>
      <c r="Q108" s="89"/>
      <c r="R108" s="89"/>
      <c r="S108" s="89"/>
      <c r="T108" s="89"/>
      <c r="U108" s="89"/>
      <c r="V108" s="89"/>
      <c r="W108" s="89"/>
    </row>
    <row r="109" spans="6:23" s="52" customFormat="1" x14ac:dyDescent="0.35">
      <c r="F109" s="89"/>
      <c r="G109" s="89"/>
      <c r="H109" s="89"/>
      <c r="I109" s="89"/>
      <c r="J109" s="89"/>
      <c r="K109" s="89"/>
      <c r="L109" s="89"/>
      <c r="M109" s="89"/>
      <c r="N109" s="89"/>
      <c r="O109" s="89"/>
      <c r="P109" s="89"/>
      <c r="Q109" s="89"/>
      <c r="R109" s="89"/>
      <c r="S109" s="89"/>
      <c r="T109" s="89"/>
      <c r="U109" s="89"/>
      <c r="V109" s="89"/>
      <c r="W109" s="89"/>
    </row>
    <row r="110" spans="6:23" s="52" customFormat="1" x14ac:dyDescent="0.35">
      <c r="F110" s="89"/>
      <c r="G110" s="89"/>
      <c r="H110" s="89"/>
      <c r="I110" s="89"/>
      <c r="J110" s="89"/>
      <c r="K110" s="89"/>
      <c r="L110" s="89"/>
      <c r="M110" s="89"/>
      <c r="N110" s="89"/>
      <c r="O110" s="89"/>
      <c r="P110" s="89"/>
      <c r="Q110" s="89"/>
      <c r="R110" s="89"/>
      <c r="S110" s="89"/>
      <c r="T110" s="89"/>
      <c r="U110" s="89"/>
      <c r="V110" s="89"/>
      <c r="W110" s="89"/>
    </row>
    <row r="111" spans="6:23" s="52" customFormat="1" x14ac:dyDescent="0.35">
      <c r="F111" s="89"/>
      <c r="G111" s="89"/>
      <c r="H111" s="89"/>
      <c r="I111" s="89"/>
      <c r="J111" s="89"/>
      <c r="K111" s="89"/>
      <c r="L111" s="89"/>
      <c r="M111" s="89"/>
      <c r="N111" s="89"/>
      <c r="O111" s="89"/>
      <c r="P111" s="89"/>
      <c r="Q111" s="89"/>
      <c r="R111" s="89"/>
      <c r="S111" s="89"/>
      <c r="T111" s="89"/>
      <c r="U111" s="89"/>
      <c r="V111" s="89"/>
      <c r="W111" s="89"/>
    </row>
    <row r="112" spans="6:23" s="52" customFormat="1" x14ac:dyDescent="0.35">
      <c r="F112" s="89"/>
      <c r="G112" s="89"/>
      <c r="H112" s="89"/>
      <c r="I112" s="89"/>
      <c r="J112" s="89"/>
      <c r="K112" s="89"/>
      <c r="L112" s="89"/>
      <c r="M112" s="89"/>
      <c r="N112" s="89"/>
      <c r="O112" s="89"/>
      <c r="P112" s="89"/>
      <c r="Q112" s="89"/>
      <c r="R112" s="89"/>
      <c r="S112" s="89"/>
      <c r="T112" s="89"/>
      <c r="U112" s="89"/>
      <c r="V112" s="89"/>
      <c r="W112" s="89"/>
    </row>
    <row r="113" spans="6:23" s="52" customFormat="1" x14ac:dyDescent="0.35">
      <c r="F113" s="89"/>
      <c r="G113" s="89"/>
      <c r="H113" s="89"/>
      <c r="I113" s="89"/>
      <c r="J113" s="89"/>
      <c r="K113" s="89"/>
      <c r="L113" s="89"/>
      <c r="M113" s="89"/>
      <c r="N113" s="89"/>
      <c r="O113" s="89"/>
      <c r="P113" s="89"/>
      <c r="Q113" s="89"/>
      <c r="R113" s="89"/>
      <c r="S113" s="89"/>
      <c r="T113" s="89"/>
      <c r="U113" s="89"/>
      <c r="V113" s="89"/>
      <c r="W113" s="89"/>
    </row>
    <row r="114" spans="6:23" s="52" customFormat="1" x14ac:dyDescent="0.35">
      <c r="F114" s="89"/>
      <c r="G114" s="89"/>
      <c r="H114" s="89"/>
      <c r="I114" s="89"/>
      <c r="J114" s="89"/>
      <c r="K114" s="89"/>
      <c r="L114" s="89"/>
      <c r="M114" s="89"/>
      <c r="N114" s="89"/>
      <c r="O114" s="89"/>
      <c r="P114" s="89"/>
      <c r="Q114" s="89"/>
      <c r="R114" s="89"/>
      <c r="S114" s="89"/>
      <c r="T114" s="89"/>
      <c r="U114" s="89"/>
      <c r="V114" s="89"/>
      <c r="W114" s="89"/>
    </row>
    <row r="115" spans="6:23" s="52" customFormat="1" x14ac:dyDescent="0.35">
      <c r="F115" s="89"/>
      <c r="G115" s="89"/>
      <c r="H115" s="89"/>
      <c r="I115" s="89"/>
      <c r="J115" s="89"/>
      <c r="K115" s="89"/>
      <c r="L115" s="89"/>
      <c r="M115" s="89"/>
      <c r="N115" s="89"/>
      <c r="O115" s="89"/>
      <c r="P115" s="89"/>
      <c r="Q115" s="89"/>
      <c r="R115" s="89"/>
      <c r="S115" s="89"/>
      <c r="T115" s="89"/>
      <c r="U115" s="89"/>
      <c r="V115" s="89"/>
      <c r="W115" s="89"/>
    </row>
    <row r="116" spans="6:23" s="52" customFormat="1" x14ac:dyDescent="0.35">
      <c r="F116" s="89"/>
      <c r="G116" s="89"/>
      <c r="H116" s="89"/>
      <c r="I116" s="89"/>
      <c r="J116" s="89"/>
      <c r="K116" s="89"/>
      <c r="L116" s="89"/>
      <c r="M116" s="89"/>
      <c r="N116" s="89"/>
      <c r="O116" s="89"/>
      <c r="P116" s="89"/>
      <c r="Q116" s="89"/>
      <c r="R116" s="89"/>
      <c r="S116" s="89"/>
      <c r="T116" s="89"/>
      <c r="U116" s="89"/>
      <c r="V116" s="89"/>
      <c r="W116" s="89"/>
    </row>
    <row r="117" spans="6:23" s="52" customFormat="1" x14ac:dyDescent="0.35">
      <c r="F117" s="89"/>
      <c r="G117" s="89"/>
      <c r="H117" s="89"/>
      <c r="I117" s="89"/>
      <c r="J117" s="89"/>
      <c r="K117" s="89"/>
      <c r="L117" s="89"/>
      <c r="M117" s="89"/>
      <c r="N117" s="89"/>
      <c r="O117" s="89"/>
      <c r="P117" s="89"/>
      <c r="Q117" s="89"/>
      <c r="R117" s="89"/>
      <c r="S117" s="89"/>
      <c r="T117" s="89"/>
      <c r="U117" s="89"/>
      <c r="V117" s="89"/>
      <c r="W117" s="89"/>
    </row>
    <row r="118" spans="6:23" s="52" customFormat="1" x14ac:dyDescent="0.35">
      <c r="F118" s="89"/>
      <c r="G118" s="89"/>
      <c r="H118" s="89"/>
      <c r="I118" s="89"/>
      <c r="J118" s="89"/>
      <c r="K118" s="89"/>
      <c r="L118" s="89"/>
      <c r="M118" s="89"/>
      <c r="N118" s="89"/>
      <c r="O118" s="89"/>
      <c r="P118" s="89"/>
      <c r="Q118" s="89"/>
      <c r="R118" s="89"/>
      <c r="S118" s="89"/>
      <c r="T118" s="89"/>
      <c r="U118" s="89"/>
      <c r="V118" s="89"/>
      <c r="W118" s="89"/>
    </row>
    <row r="119" spans="6:23" s="52" customFormat="1" x14ac:dyDescent="0.35">
      <c r="F119" s="89"/>
      <c r="G119" s="89"/>
      <c r="H119" s="89"/>
      <c r="I119" s="89"/>
      <c r="J119" s="89"/>
      <c r="K119" s="89"/>
      <c r="L119" s="89"/>
      <c r="M119" s="89"/>
      <c r="N119" s="89"/>
      <c r="O119" s="89"/>
      <c r="P119" s="89"/>
      <c r="Q119" s="89"/>
      <c r="R119" s="89"/>
      <c r="S119" s="89"/>
      <c r="T119" s="89"/>
      <c r="U119" s="89"/>
      <c r="V119" s="89"/>
      <c r="W119" s="89"/>
    </row>
    <row r="120" spans="6:23" s="52" customFormat="1" x14ac:dyDescent="0.35">
      <c r="F120" s="89"/>
      <c r="G120" s="89"/>
      <c r="H120" s="89"/>
      <c r="I120" s="89"/>
      <c r="J120" s="89"/>
      <c r="K120" s="89"/>
      <c r="L120" s="89"/>
      <c r="M120" s="89"/>
      <c r="N120" s="89"/>
      <c r="O120" s="89"/>
      <c r="P120" s="89"/>
      <c r="Q120" s="89"/>
      <c r="R120" s="89"/>
      <c r="S120" s="89"/>
      <c r="T120" s="89"/>
      <c r="U120" s="89"/>
      <c r="V120" s="89"/>
      <c r="W120" s="89"/>
    </row>
    <row r="121" spans="6:23" s="52" customFormat="1" x14ac:dyDescent="0.35">
      <c r="F121" s="89"/>
      <c r="G121" s="89"/>
      <c r="H121" s="89"/>
      <c r="I121" s="89"/>
      <c r="J121" s="89"/>
      <c r="K121" s="89"/>
      <c r="L121" s="89"/>
      <c r="M121" s="89"/>
      <c r="N121" s="89"/>
      <c r="O121" s="89"/>
      <c r="P121" s="89"/>
      <c r="Q121" s="89"/>
      <c r="R121" s="89"/>
      <c r="S121" s="89"/>
      <c r="T121" s="89"/>
      <c r="U121" s="89"/>
      <c r="V121" s="89"/>
      <c r="W121" s="89"/>
    </row>
    <row r="122" spans="6:23" s="52" customFormat="1" x14ac:dyDescent="0.35">
      <c r="F122" s="89"/>
      <c r="G122" s="89"/>
      <c r="H122" s="89"/>
      <c r="I122" s="89"/>
      <c r="J122" s="89"/>
      <c r="K122" s="89"/>
      <c r="L122" s="89"/>
      <c r="M122" s="89"/>
      <c r="N122" s="89"/>
      <c r="O122" s="89"/>
      <c r="P122" s="89"/>
      <c r="Q122" s="89"/>
      <c r="R122" s="89"/>
      <c r="S122" s="89"/>
      <c r="T122" s="89"/>
      <c r="U122" s="89"/>
      <c r="V122" s="89"/>
      <c r="W122" s="89"/>
    </row>
    <row r="123" spans="6:23" s="52" customFormat="1" x14ac:dyDescent="0.35">
      <c r="F123" s="89"/>
      <c r="G123" s="89"/>
      <c r="H123" s="89"/>
      <c r="I123" s="89"/>
      <c r="J123" s="89"/>
      <c r="K123" s="89"/>
      <c r="L123" s="89"/>
      <c r="M123" s="89"/>
      <c r="N123" s="89"/>
      <c r="O123" s="89"/>
      <c r="P123" s="89"/>
      <c r="Q123" s="89"/>
      <c r="R123" s="89"/>
      <c r="S123" s="89"/>
      <c r="T123" s="89"/>
      <c r="U123" s="89"/>
      <c r="V123" s="89"/>
      <c r="W123" s="89"/>
    </row>
    <row r="124" spans="6:23" s="52" customFormat="1" x14ac:dyDescent="0.35">
      <c r="F124" s="89"/>
      <c r="G124" s="89"/>
      <c r="H124" s="89"/>
      <c r="I124" s="89"/>
      <c r="J124" s="89"/>
      <c r="K124" s="89"/>
      <c r="L124" s="89"/>
      <c r="M124" s="89"/>
      <c r="N124" s="89"/>
      <c r="O124" s="89"/>
      <c r="P124" s="89"/>
      <c r="Q124" s="89"/>
      <c r="R124" s="89"/>
      <c r="S124" s="89"/>
      <c r="T124" s="89"/>
      <c r="U124" s="89"/>
      <c r="V124" s="89"/>
      <c r="W124" s="89"/>
    </row>
    <row r="125" spans="6:23" s="52" customFormat="1" x14ac:dyDescent="0.35">
      <c r="F125" s="89"/>
      <c r="G125" s="89"/>
      <c r="H125" s="89"/>
      <c r="I125" s="89"/>
      <c r="J125" s="89"/>
      <c r="K125" s="89"/>
      <c r="L125" s="89"/>
      <c r="M125" s="89"/>
      <c r="N125" s="89"/>
      <c r="O125" s="89"/>
      <c r="P125" s="89"/>
      <c r="Q125" s="89"/>
      <c r="R125" s="89"/>
      <c r="S125" s="89"/>
      <c r="T125" s="89"/>
      <c r="U125" s="89"/>
      <c r="V125" s="89"/>
      <c r="W125" s="89"/>
    </row>
    <row r="126" spans="6:23" s="52" customFormat="1" x14ac:dyDescent="0.35">
      <c r="F126" s="89"/>
      <c r="G126" s="89"/>
      <c r="H126" s="89"/>
      <c r="I126" s="89"/>
      <c r="J126" s="89"/>
      <c r="K126" s="89"/>
      <c r="L126" s="89"/>
      <c r="M126" s="89"/>
      <c r="N126" s="89"/>
      <c r="O126" s="89"/>
      <c r="P126" s="89"/>
      <c r="Q126" s="89"/>
      <c r="R126" s="89"/>
      <c r="S126" s="89"/>
      <c r="T126" s="89"/>
      <c r="U126" s="89"/>
      <c r="V126" s="89"/>
      <c r="W126" s="89"/>
    </row>
    <row r="127" spans="6:23" s="52" customFormat="1" x14ac:dyDescent="0.35">
      <c r="F127" s="89"/>
      <c r="G127" s="89"/>
      <c r="H127" s="89"/>
      <c r="I127" s="89"/>
      <c r="J127" s="89"/>
      <c r="K127" s="89"/>
      <c r="L127" s="89"/>
      <c r="M127" s="89"/>
      <c r="N127" s="89"/>
      <c r="O127" s="89"/>
      <c r="P127" s="89"/>
      <c r="Q127" s="89"/>
      <c r="R127" s="89"/>
      <c r="S127" s="89"/>
      <c r="T127" s="89"/>
      <c r="U127" s="89"/>
      <c r="V127" s="89"/>
      <c r="W127" s="89"/>
    </row>
    <row r="128" spans="6:23" s="52" customFormat="1" x14ac:dyDescent="0.35">
      <c r="F128" s="89"/>
      <c r="G128" s="89"/>
      <c r="H128" s="89"/>
      <c r="I128" s="89"/>
      <c r="J128" s="89"/>
      <c r="K128" s="89"/>
      <c r="L128" s="89"/>
      <c r="M128" s="89"/>
      <c r="N128" s="89"/>
      <c r="O128" s="89"/>
      <c r="P128" s="89"/>
      <c r="Q128" s="89"/>
      <c r="R128" s="89"/>
      <c r="S128" s="89"/>
      <c r="T128" s="89"/>
      <c r="U128" s="89"/>
      <c r="V128" s="89"/>
      <c r="W128" s="89"/>
    </row>
    <row r="129" spans="6:23" s="52" customFormat="1" x14ac:dyDescent="0.35">
      <c r="F129" s="89"/>
      <c r="G129" s="89"/>
      <c r="H129" s="89"/>
      <c r="I129" s="89"/>
      <c r="J129" s="89"/>
      <c r="K129" s="89"/>
      <c r="L129" s="89"/>
      <c r="M129" s="89"/>
      <c r="N129" s="89"/>
      <c r="O129" s="89"/>
      <c r="P129" s="89"/>
      <c r="Q129" s="89"/>
      <c r="R129" s="89"/>
      <c r="S129" s="89"/>
      <c r="T129" s="89"/>
      <c r="U129" s="89"/>
      <c r="V129" s="89"/>
      <c r="W129" s="89"/>
    </row>
    <row r="130" spans="6:23" s="52" customFormat="1" x14ac:dyDescent="0.35">
      <c r="F130" s="89"/>
      <c r="G130" s="89"/>
      <c r="H130" s="89"/>
      <c r="I130" s="89"/>
      <c r="J130" s="89"/>
      <c r="K130" s="89"/>
      <c r="L130" s="89"/>
      <c r="M130" s="89"/>
      <c r="N130" s="89"/>
      <c r="O130" s="89"/>
      <c r="P130" s="89"/>
      <c r="Q130" s="89"/>
      <c r="R130" s="89"/>
      <c r="S130" s="89"/>
      <c r="T130" s="89"/>
      <c r="U130" s="89"/>
      <c r="V130" s="89"/>
      <c r="W130" s="89"/>
    </row>
    <row r="131" spans="6:23" s="52" customFormat="1" x14ac:dyDescent="0.35">
      <c r="F131" s="89"/>
      <c r="G131" s="89"/>
      <c r="H131" s="89"/>
      <c r="I131" s="89"/>
      <c r="J131" s="89"/>
      <c r="K131" s="89"/>
      <c r="L131" s="89"/>
      <c r="M131" s="89"/>
      <c r="N131" s="89"/>
      <c r="O131" s="89"/>
      <c r="P131" s="89"/>
      <c r="Q131" s="89"/>
      <c r="R131" s="89"/>
      <c r="S131" s="89"/>
      <c r="T131" s="89"/>
      <c r="U131" s="89"/>
      <c r="V131" s="89"/>
      <c r="W131" s="89"/>
    </row>
    <row r="132" spans="6:23" s="52" customFormat="1" x14ac:dyDescent="0.35">
      <c r="F132" s="89"/>
      <c r="G132" s="89"/>
      <c r="H132" s="89"/>
      <c r="I132" s="89"/>
      <c r="J132" s="89"/>
      <c r="K132" s="89"/>
      <c r="L132" s="89"/>
      <c r="M132" s="89"/>
      <c r="N132" s="89"/>
      <c r="O132" s="89"/>
      <c r="P132" s="89"/>
      <c r="Q132" s="89"/>
      <c r="R132" s="89"/>
      <c r="S132" s="89"/>
      <c r="T132" s="89"/>
      <c r="U132" s="89"/>
      <c r="V132" s="89"/>
      <c r="W132" s="89"/>
    </row>
    <row r="133" spans="6:23" s="52" customFormat="1" x14ac:dyDescent="0.35">
      <c r="F133" s="89"/>
      <c r="G133" s="89"/>
      <c r="H133" s="89"/>
      <c r="I133" s="89"/>
      <c r="J133" s="89"/>
      <c r="K133" s="89"/>
      <c r="L133" s="89"/>
      <c r="M133" s="89"/>
      <c r="N133" s="89"/>
      <c r="O133" s="89"/>
      <c r="P133" s="89"/>
      <c r="Q133" s="89"/>
      <c r="R133" s="89"/>
      <c r="S133" s="89"/>
      <c r="T133" s="89"/>
      <c r="U133" s="89"/>
      <c r="V133" s="89"/>
      <c r="W133" s="89"/>
    </row>
    <row r="134" spans="6:23" s="52" customFormat="1" x14ac:dyDescent="0.35">
      <c r="F134" s="89"/>
      <c r="G134" s="89"/>
      <c r="H134" s="89"/>
      <c r="I134" s="89"/>
      <c r="J134" s="89"/>
      <c r="K134" s="89"/>
      <c r="L134" s="89"/>
      <c r="M134" s="89"/>
      <c r="N134" s="89"/>
      <c r="O134" s="89"/>
      <c r="P134" s="89"/>
      <c r="Q134" s="89"/>
      <c r="R134" s="89"/>
      <c r="S134" s="89"/>
      <c r="T134" s="89"/>
      <c r="U134" s="89"/>
      <c r="V134" s="89"/>
      <c r="W134" s="89"/>
    </row>
    <row r="135" spans="6:23" s="52" customFormat="1" x14ac:dyDescent="0.35">
      <c r="F135" s="89"/>
      <c r="G135" s="89"/>
      <c r="H135" s="89"/>
      <c r="I135" s="89"/>
      <c r="J135" s="89"/>
      <c r="K135" s="89"/>
      <c r="L135" s="89"/>
      <c r="M135" s="89"/>
      <c r="N135" s="89"/>
      <c r="O135" s="89"/>
      <c r="P135" s="89"/>
      <c r="Q135" s="89"/>
      <c r="R135" s="89"/>
      <c r="S135" s="89"/>
      <c r="T135" s="89"/>
      <c r="U135" s="89"/>
      <c r="V135" s="89"/>
      <c r="W135" s="89"/>
    </row>
    <row r="136" spans="6:23" s="52" customFormat="1" x14ac:dyDescent="0.35">
      <c r="F136" s="89"/>
      <c r="G136" s="89"/>
      <c r="H136" s="89"/>
      <c r="I136" s="89"/>
      <c r="J136" s="89"/>
      <c r="K136" s="89"/>
      <c r="L136" s="89"/>
      <c r="M136" s="89"/>
      <c r="N136" s="89"/>
      <c r="O136" s="89"/>
      <c r="P136" s="89"/>
      <c r="Q136" s="89"/>
      <c r="R136" s="89"/>
      <c r="S136" s="89"/>
      <c r="T136" s="89"/>
      <c r="U136" s="89"/>
      <c r="V136" s="89"/>
      <c r="W136" s="89"/>
    </row>
    <row r="137" spans="6:23" s="52" customFormat="1" x14ac:dyDescent="0.35">
      <c r="F137" s="89"/>
      <c r="G137" s="89"/>
      <c r="H137" s="89"/>
      <c r="I137" s="89"/>
      <c r="J137" s="89"/>
      <c r="K137" s="89"/>
      <c r="L137" s="89"/>
      <c r="M137" s="89"/>
      <c r="N137" s="89"/>
      <c r="O137" s="89"/>
      <c r="P137" s="89"/>
      <c r="Q137" s="89"/>
      <c r="R137" s="89"/>
      <c r="S137" s="89"/>
      <c r="T137" s="89"/>
      <c r="U137" s="89"/>
      <c r="V137" s="89"/>
      <c r="W137" s="89"/>
    </row>
    <row r="138" spans="6:23" s="52" customFormat="1" x14ac:dyDescent="0.35">
      <c r="F138" s="89"/>
      <c r="G138" s="89"/>
      <c r="H138" s="89"/>
      <c r="I138" s="89"/>
      <c r="J138" s="89"/>
      <c r="K138" s="89"/>
      <c r="L138" s="89"/>
      <c r="M138" s="89"/>
      <c r="N138" s="89"/>
      <c r="O138" s="89"/>
      <c r="P138" s="89"/>
      <c r="Q138" s="89"/>
      <c r="R138" s="89"/>
      <c r="S138" s="89"/>
      <c r="T138" s="89"/>
      <c r="U138" s="89"/>
      <c r="V138" s="89"/>
      <c r="W138" s="89"/>
    </row>
    <row r="139" spans="6:23" s="52" customFormat="1" x14ac:dyDescent="0.35">
      <c r="F139" s="89"/>
      <c r="G139" s="89"/>
      <c r="H139" s="89"/>
      <c r="I139" s="89"/>
      <c r="J139" s="89"/>
      <c r="K139" s="89"/>
      <c r="L139" s="89"/>
      <c r="M139" s="89"/>
      <c r="N139" s="89"/>
      <c r="O139" s="89"/>
      <c r="P139" s="89"/>
      <c r="Q139" s="89"/>
      <c r="R139" s="89"/>
      <c r="S139" s="89"/>
      <c r="T139" s="89"/>
      <c r="U139" s="89"/>
      <c r="V139" s="89"/>
      <c r="W139" s="89"/>
    </row>
    <row r="140" spans="6:23" s="52" customFormat="1" x14ac:dyDescent="0.35">
      <c r="F140" s="89"/>
      <c r="G140" s="89"/>
      <c r="H140" s="89"/>
      <c r="I140" s="89"/>
      <c r="J140" s="89"/>
      <c r="K140" s="89"/>
      <c r="L140" s="89"/>
      <c r="M140" s="89"/>
      <c r="N140" s="89"/>
      <c r="O140" s="89"/>
      <c r="P140" s="89"/>
      <c r="Q140" s="89"/>
      <c r="R140" s="89"/>
      <c r="S140" s="89"/>
      <c r="T140" s="89"/>
      <c r="U140" s="89"/>
      <c r="V140" s="89"/>
      <c r="W140" s="89"/>
    </row>
    <row r="141" spans="6:23" s="52" customFormat="1" x14ac:dyDescent="0.35">
      <c r="F141" s="89"/>
      <c r="G141" s="89"/>
      <c r="H141" s="89"/>
      <c r="I141" s="89"/>
      <c r="J141" s="89"/>
      <c r="K141" s="89"/>
      <c r="L141" s="89"/>
      <c r="M141" s="89"/>
      <c r="N141" s="89"/>
      <c r="O141" s="89"/>
      <c r="P141" s="89"/>
      <c r="Q141" s="89"/>
      <c r="R141" s="89"/>
      <c r="S141" s="89"/>
      <c r="T141" s="89"/>
      <c r="U141" s="89"/>
      <c r="V141" s="89"/>
      <c r="W141" s="89"/>
    </row>
    <row r="142" spans="6:23" s="52" customFormat="1" x14ac:dyDescent="0.35">
      <c r="F142" s="89"/>
      <c r="G142" s="89"/>
      <c r="H142" s="89"/>
      <c r="I142" s="89"/>
      <c r="J142" s="89"/>
      <c r="K142" s="89"/>
      <c r="L142" s="89"/>
      <c r="M142" s="89"/>
      <c r="N142" s="89"/>
      <c r="O142" s="89"/>
      <c r="P142" s="89"/>
      <c r="Q142" s="89"/>
      <c r="R142" s="89"/>
      <c r="S142" s="89"/>
      <c r="T142" s="89"/>
      <c r="U142" s="89"/>
      <c r="V142" s="89"/>
      <c r="W142" s="89"/>
    </row>
    <row r="143" spans="6:23" s="52" customFormat="1" x14ac:dyDescent="0.35">
      <c r="F143" s="89"/>
      <c r="G143" s="89"/>
      <c r="H143" s="89"/>
      <c r="I143" s="89"/>
      <c r="J143" s="89"/>
      <c r="K143" s="89"/>
      <c r="L143" s="89"/>
      <c r="M143" s="89"/>
      <c r="N143" s="89"/>
      <c r="O143" s="89"/>
      <c r="P143" s="89"/>
      <c r="Q143" s="89"/>
      <c r="R143" s="89"/>
      <c r="S143" s="89"/>
      <c r="T143" s="89"/>
      <c r="U143" s="89"/>
      <c r="V143" s="89"/>
      <c r="W143" s="89"/>
    </row>
    <row r="144" spans="6:23" s="52" customFormat="1" x14ac:dyDescent="0.35">
      <c r="F144" s="89"/>
      <c r="G144" s="89"/>
      <c r="H144" s="89"/>
      <c r="I144" s="89"/>
      <c r="J144" s="89"/>
      <c r="K144" s="89"/>
      <c r="L144" s="89"/>
      <c r="M144" s="89"/>
      <c r="N144" s="89"/>
      <c r="O144" s="89"/>
      <c r="P144" s="89"/>
      <c r="Q144" s="89"/>
      <c r="R144" s="89"/>
      <c r="S144" s="89"/>
      <c r="T144" s="89"/>
      <c r="U144" s="89"/>
      <c r="V144" s="89"/>
      <c r="W144" s="89"/>
    </row>
    <row r="145" spans="5:23" s="52" customFormat="1" x14ac:dyDescent="0.35">
      <c r="F145" s="89"/>
      <c r="G145" s="89"/>
      <c r="H145" s="89"/>
      <c r="I145" s="89"/>
      <c r="J145" s="89"/>
      <c r="K145" s="89"/>
      <c r="L145" s="89"/>
      <c r="M145" s="89"/>
      <c r="N145" s="89"/>
      <c r="O145" s="89"/>
      <c r="P145" s="89"/>
      <c r="Q145" s="89"/>
      <c r="R145" s="89"/>
      <c r="S145" s="89"/>
      <c r="T145" s="89"/>
      <c r="U145" s="89"/>
      <c r="V145" s="89"/>
      <c r="W145" s="89"/>
    </row>
    <row r="146" spans="5:23" s="52" customFormat="1" x14ac:dyDescent="0.35">
      <c r="F146" s="89"/>
      <c r="G146" s="89"/>
      <c r="H146" s="89"/>
      <c r="I146" s="89"/>
      <c r="J146" s="89"/>
      <c r="K146" s="89"/>
      <c r="L146" s="89"/>
      <c r="M146" s="89"/>
      <c r="N146" s="89"/>
      <c r="O146" s="89"/>
      <c r="P146" s="89"/>
      <c r="Q146" s="89"/>
      <c r="R146" s="89"/>
      <c r="S146" s="89"/>
      <c r="T146" s="89"/>
      <c r="U146" s="89"/>
      <c r="V146" s="89"/>
      <c r="W146" s="89"/>
    </row>
    <row r="147" spans="5:23" s="52" customFormat="1" x14ac:dyDescent="0.35">
      <c r="F147" s="89"/>
      <c r="G147" s="89"/>
      <c r="H147" s="89"/>
      <c r="I147" s="89"/>
      <c r="J147" s="89"/>
      <c r="K147" s="89"/>
      <c r="L147" s="89"/>
      <c r="M147" s="89"/>
      <c r="N147" s="89"/>
      <c r="O147" s="89"/>
      <c r="P147" s="89"/>
      <c r="Q147" s="89"/>
      <c r="R147" s="89"/>
      <c r="S147" s="89"/>
      <c r="T147" s="89"/>
      <c r="U147" s="89"/>
      <c r="V147" s="89"/>
      <c r="W147" s="89"/>
    </row>
    <row r="148" spans="5:23" s="52" customFormat="1" x14ac:dyDescent="0.35">
      <c r="F148" s="89"/>
      <c r="G148" s="89"/>
      <c r="H148" s="89"/>
      <c r="I148" s="89"/>
      <c r="J148" s="89"/>
      <c r="K148" s="89"/>
      <c r="L148" s="89"/>
      <c r="M148" s="89"/>
      <c r="N148" s="89"/>
      <c r="O148" s="89"/>
      <c r="P148" s="89"/>
      <c r="Q148" s="89"/>
      <c r="R148" s="89"/>
      <c r="S148" s="89"/>
      <c r="T148" s="89"/>
      <c r="U148" s="89"/>
      <c r="V148" s="89"/>
      <c r="W148" s="89"/>
    </row>
    <row r="149" spans="5:23" s="52" customFormat="1" x14ac:dyDescent="0.35">
      <c r="F149" s="89"/>
      <c r="G149" s="89"/>
      <c r="H149" s="89"/>
      <c r="I149" s="89"/>
      <c r="J149" s="89"/>
      <c r="K149" s="89"/>
      <c r="L149" s="89"/>
      <c r="M149" s="89"/>
      <c r="N149" s="89"/>
      <c r="O149" s="89"/>
      <c r="P149" s="89"/>
      <c r="Q149" s="89"/>
      <c r="R149" s="89"/>
      <c r="S149" s="89"/>
      <c r="T149" s="89"/>
      <c r="U149" s="89"/>
      <c r="V149" s="89"/>
      <c r="W149" s="89"/>
    </row>
    <row r="150" spans="5:23" s="52" customFormat="1" x14ac:dyDescent="0.35">
      <c r="F150" s="89"/>
      <c r="G150" s="89"/>
      <c r="H150" s="89"/>
      <c r="I150" s="89"/>
      <c r="J150" s="89"/>
      <c r="K150" s="89"/>
      <c r="L150" s="89"/>
      <c r="M150" s="89"/>
      <c r="N150" s="89"/>
      <c r="O150" s="89"/>
      <c r="P150" s="89"/>
      <c r="Q150" s="89"/>
      <c r="R150" s="89"/>
      <c r="S150" s="89"/>
      <c r="T150" s="89"/>
      <c r="U150" s="89"/>
      <c r="V150" s="89"/>
      <c r="W150" s="89"/>
    </row>
    <row r="151" spans="5:23" s="52" customFormat="1" x14ac:dyDescent="0.35">
      <c r="F151" s="89"/>
      <c r="G151" s="89"/>
      <c r="H151" s="89"/>
      <c r="I151" s="89"/>
      <c r="J151" s="89"/>
      <c r="K151" s="89"/>
      <c r="L151" s="89"/>
      <c r="M151" s="89"/>
      <c r="N151" s="89"/>
      <c r="O151" s="89"/>
      <c r="P151" s="89"/>
      <c r="Q151" s="89"/>
      <c r="R151" s="89"/>
      <c r="S151" s="89"/>
      <c r="T151" s="89"/>
      <c r="U151" s="89"/>
      <c r="V151" s="89"/>
      <c r="W151" s="89"/>
    </row>
    <row r="152" spans="5:23" s="52" customFormat="1" x14ac:dyDescent="0.35">
      <c r="F152" s="89"/>
      <c r="G152" s="89"/>
      <c r="H152" s="89"/>
      <c r="I152" s="89"/>
      <c r="J152" s="89"/>
      <c r="K152" s="89"/>
      <c r="L152" s="89"/>
      <c r="M152" s="89"/>
      <c r="N152" s="89"/>
      <c r="O152" s="89"/>
      <c r="P152" s="89"/>
      <c r="Q152" s="89"/>
      <c r="R152" s="89"/>
      <c r="S152" s="89"/>
      <c r="T152" s="89"/>
      <c r="U152" s="89"/>
      <c r="V152" s="89"/>
      <c r="W152" s="89"/>
    </row>
    <row r="153" spans="5:23" s="52" customFormat="1" x14ac:dyDescent="0.35">
      <c r="F153" s="89"/>
      <c r="G153" s="89"/>
      <c r="H153" s="89"/>
      <c r="I153" s="89"/>
      <c r="J153" s="89"/>
      <c r="K153" s="89"/>
      <c r="L153" s="89"/>
      <c r="M153" s="89"/>
      <c r="N153" s="89"/>
      <c r="O153" s="89"/>
      <c r="P153" s="89"/>
      <c r="Q153" s="89"/>
      <c r="R153" s="89"/>
      <c r="S153" s="89"/>
      <c r="T153" s="89"/>
      <c r="U153" s="89"/>
      <c r="V153" s="89"/>
      <c r="W153" s="89"/>
    </row>
    <row r="154" spans="5:23" s="52" customFormat="1" x14ac:dyDescent="0.35">
      <c r="F154" s="89"/>
      <c r="G154" s="89"/>
      <c r="H154" s="89"/>
      <c r="I154" s="89"/>
      <c r="J154" s="89"/>
      <c r="K154" s="89"/>
      <c r="L154" s="89"/>
      <c r="M154" s="89"/>
      <c r="N154" s="89"/>
      <c r="O154" s="89"/>
      <c r="P154" s="89"/>
      <c r="Q154" s="89"/>
      <c r="R154" s="89"/>
      <c r="S154" s="89"/>
      <c r="T154" s="89"/>
      <c r="U154" s="89"/>
      <c r="V154" s="89"/>
      <c r="W154" s="89"/>
    </row>
    <row r="155" spans="5:23" s="52" customFormat="1" x14ac:dyDescent="0.35">
      <c r="F155" s="89"/>
      <c r="G155" s="89"/>
      <c r="H155" s="89"/>
      <c r="I155" s="89"/>
      <c r="J155" s="89"/>
      <c r="K155" s="89"/>
      <c r="L155" s="89"/>
      <c r="M155" s="89"/>
      <c r="N155" s="89"/>
      <c r="O155" s="89"/>
      <c r="P155" s="89"/>
      <c r="Q155" s="89"/>
      <c r="R155" s="89"/>
      <c r="S155" s="89"/>
      <c r="T155" s="89"/>
      <c r="U155" s="89"/>
      <c r="V155" s="89"/>
      <c r="W155" s="89"/>
    </row>
    <row r="156" spans="5:23" x14ac:dyDescent="0.35">
      <c r="E156" s="52"/>
      <c r="F156" s="89"/>
      <c r="G156" s="89"/>
      <c r="H156" s="89"/>
      <c r="I156" s="89"/>
      <c r="J156" s="89"/>
      <c r="K156" s="89"/>
      <c r="L156" s="89"/>
      <c r="M156" s="89"/>
      <c r="N156" s="89"/>
      <c r="O156" s="89"/>
      <c r="P156" s="89"/>
      <c r="Q156" s="89"/>
      <c r="R156" s="89"/>
      <c r="S156" s="89"/>
      <c r="T156" s="89"/>
      <c r="U156" s="89"/>
      <c r="V156" s="89"/>
      <c r="W156" s="89"/>
    </row>
    <row r="157" spans="5:23" x14ac:dyDescent="0.35">
      <c r="E157" s="52"/>
      <c r="F157" s="89"/>
      <c r="G157" s="89"/>
      <c r="H157" s="89"/>
      <c r="I157" s="89"/>
      <c r="J157" s="89"/>
      <c r="K157" s="89"/>
      <c r="L157" s="89"/>
      <c r="M157" s="89"/>
      <c r="N157" s="89"/>
      <c r="O157" s="89"/>
      <c r="P157" s="89"/>
      <c r="Q157" s="89"/>
      <c r="R157" s="89"/>
      <c r="S157" s="89"/>
      <c r="T157" s="89"/>
      <c r="U157" s="89"/>
      <c r="V157" s="89"/>
      <c r="W157" s="89"/>
    </row>
    <row r="158" spans="5:23" x14ac:dyDescent="0.35">
      <c r="E158" s="52"/>
      <c r="F158" s="89"/>
      <c r="G158" s="89"/>
      <c r="H158" s="89"/>
      <c r="I158" s="89"/>
      <c r="J158" s="89"/>
      <c r="K158" s="89"/>
      <c r="L158" s="89"/>
      <c r="M158" s="89"/>
      <c r="N158" s="89"/>
      <c r="O158" s="89"/>
      <c r="P158" s="89"/>
      <c r="Q158" s="89"/>
      <c r="R158" s="89"/>
      <c r="S158" s="89"/>
      <c r="T158" s="89"/>
      <c r="U158" s="89"/>
      <c r="V158" s="89"/>
      <c r="W158" s="89"/>
    </row>
    <row r="159" spans="5:23" x14ac:dyDescent="0.35">
      <c r="E159" s="52"/>
      <c r="F159" s="89"/>
      <c r="G159" s="89"/>
      <c r="H159" s="89"/>
      <c r="I159" s="89"/>
      <c r="J159" s="89"/>
      <c r="K159" s="89"/>
      <c r="L159" s="89"/>
      <c r="M159" s="89"/>
      <c r="N159" s="89"/>
      <c r="O159" s="89"/>
      <c r="P159" s="89"/>
      <c r="Q159" s="89"/>
      <c r="R159" s="89"/>
      <c r="S159" s="89"/>
      <c r="T159" s="89"/>
      <c r="U159" s="89"/>
      <c r="V159" s="89"/>
      <c r="W159" s="89"/>
    </row>
    <row r="160" spans="5:23" x14ac:dyDescent="0.35">
      <c r="E160" s="52"/>
      <c r="F160" s="89"/>
      <c r="G160" s="89"/>
      <c r="H160" s="89"/>
      <c r="I160" s="89"/>
      <c r="J160" s="89"/>
      <c r="K160" s="89"/>
      <c r="L160" s="89"/>
      <c r="M160" s="89"/>
      <c r="N160" s="89"/>
      <c r="O160" s="89"/>
      <c r="P160" s="89"/>
      <c r="Q160" s="89"/>
      <c r="R160" s="89"/>
      <c r="S160" s="89"/>
      <c r="T160" s="89"/>
      <c r="U160" s="89"/>
      <c r="V160" s="89"/>
      <c r="W160" s="89"/>
    </row>
  </sheetData>
  <sheetProtection algorithmName="SHA-512" hashValue="gKIOtvdpMia4nqPSrNaAUpKGlU5HnuyXxirevSpwFMcOsMEC3FD5fnJKMXjVRA5o43c/3BdPAmMlbnXA4ouGow==" saltValue="J6jhpYnoZHhhjQaThti0MQ==" spinCount="100000" sheet="1" objects="1" scenarios="1"/>
  <protectedRanges>
    <protectedRange sqref="H15:W36" name="Encodage"/>
  </protectedRanges>
  <phoneticPr fontId="5" type="noConversion"/>
  <conditionalFormatting sqref="I63:W66">
    <cfRule type="expression" dxfId="5" priority="3" stopIfTrue="1">
      <formula>(I$32="")</formula>
    </cfRule>
  </conditionalFormatting>
  <conditionalFormatting sqref="I54:W55 I69:W70">
    <cfRule type="expression" dxfId="4" priority="4" stopIfTrue="1">
      <formula>OR(I$24="",I$25="")</formula>
    </cfRule>
  </conditionalFormatting>
  <conditionalFormatting sqref="I50:W51">
    <cfRule type="expression" dxfId="3" priority="5" stopIfTrue="1">
      <formula>OR(I$46="",I$47="")</formula>
    </cfRule>
  </conditionalFormatting>
  <conditionalFormatting sqref="I59:W60">
    <cfRule type="expression" dxfId="2" priority="6" stopIfTrue="1">
      <formula>(I$29="")</formula>
    </cfRule>
  </conditionalFormatting>
  <conditionalFormatting sqref="H32 H36:W36 H34:H35 J34:W35 J32:W32">
    <cfRule type="expression" dxfId="1" priority="2" stopIfTrue="1">
      <formula>(#REF!="Hx")</formula>
    </cfRule>
  </conditionalFormatting>
  <conditionalFormatting sqref="I32 I34:I35">
    <cfRule type="expression" dxfId="0" priority="1" stopIfTrue="1">
      <formula>(#REF!="Hx")</formula>
    </cfRule>
  </conditionalFormatting>
  <dataValidations count="4">
    <dataValidation type="list" allowBlank="1" showInputMessage="1" showErrorMessage="1" errorTitle="Method" error="Not valid method" sqref="H20:W20" xr:uid="{00000000-0002-0000-0400-000000000000}">
      <formula1>$A$20:$A$25</formula1>
    </dataValidation>
    <dataValidation type="list" allowBlank="1" showInputMessage="1" showErrorMessage="1" sqref="H34:W34" xr:uid="{00000000-0002-0000-0400-000001000000}">
      <formula1>$A$37:$A$38</formula1>
    </dataValidation>
    <dataValidation type="list" allowBlank="1" showInputMessage="1" showErrorMessage="1" sqref="H35:H36 I35:W35" xr:uid="{00000000-0002-0000-0400-000002000000}">
      <formula1>$A$34:$A$35</formula1>
    </dataValidation>
    <dataValidation type="list" allowBlank="1" showInputMessage="1" showErrorMessage="1" sqref="H23:W23" xr:uid="{00000000-0002-0000-0400-000003000000}">
      <formula1>$A$69:$A$73</formula1>
    </dataValidation>
  </dataValidations>
  <pageMargins left="0.75" right="0.75" top="1" bottom="1" header="0.5" footer="0.5"/>
  <pageSetup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n°1 - Info</vt:lpstr>
      <vt:lpstr>n°2 - Demande formelle</vt:lpstr>
      <vt:lpstr>n°3 - Données produits</vt:lpstr>
      <vt:lpstr>n°4 - Documents</vt:lpstr>
      <vt:lpstr>n°5 -Données rendement (calcul)</vt:lpstr>
      <vt:lpstr>Essai</vt:lpstr>
      <vt:lpstr>'n°1 - Info'!Print_Area</vt:lpstr>
      <vt:lpstr>'n°2 - Demande formelle'!Print_Area</vt:lpstr>
    </vt:vector>
  </TitlesOfParts>
  <Company>bbri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BBRI</dc:creator>
  <cp:lastModifiedBy>Christophe China</cp:lastModifiedBy>
  <cp:lastPrinted>2017-06-28T09:48:43Z</cp:lastPrinted>
  <dcterms:created xsi:type="dcterms:W3CDTF">2005-10-19T14:11:21Z</dcterms:created>
  <dcterms:modified xsi:type="dcterms:W3CDTF">2020-05-05T13:23:00Z</dcterms:modified>
</cp:coreProperties>
</file>