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codeName="ThisWorkbook" defaultThemeVersion="124226"/>
  <workbookProtection workbookAlgorithmName="SHA-512" workbookHashValue="pJrdwXJgNkBm5GDxdRoCJitSIqKnSQ1Wr2WkEUIiCw3HaQAvRb+DmwWJKNnYRzwU7OsIUXedRj50OO4WHUKJIA==" workbookSaltValue="1LgPYDKsPAp0y7KIa+pRSA==" workbookSpinCount="100000" lockStructure="1"/>
  <bookViews>
    <workbookView xWindow="0" yWindow="0" windowWidth="28800" windowHeight="11985" tabRatio="851" activeTab="2"/>
  </bookViews>
  <sheets>
    <sheet name="n°1 Info" sheetId="23" r:id="rId1"/>
    <sheet name="n°2 Formele aanvraag" sheetId="24" r:id="rId2"/>
    <sheet name="n°3 Productgegevens" sheetId="26" r:id="rId3"/>
    <sheet name="n°4 Documenten" sheetId="25" r:id="rId4"/>
    <sheet name="Hide Names" sheetId="2" state="hidden" r:id="rId5"/>
    <sheet name="n°5 Selectie Type" sheetId="5" r:id="rId6"/>
    <sheet name="n°6a Lijst standen" sheetId="9" r:id="rId7"/>
    <sheet name="n°6b Lijst eisen" sheetId="7" r:id="rId8"/>
    <sheet name="Hide Sources" sheetId="10" state="hidden" r:id="rId9"/>
    <sheet name="n°7 Check eisen" sheetId="11" r:id="rId10"/>
    <sheet name="Hide Freduc" sheetId="17" state="hidden" r:id="rId11"/>
    <sheet name="n°8 Resultaten" sheetId="16" r:id="rId12"/>
    <sheet name="n°9 Check-list in situ" sheetId="22" r:id="rId13"/>
  </sheets>
  <externalReferences>
    <externalReference r:id="rId14"/>
    <externalReference r:id="rId15"/>
    <externalReference r:id="rId16"/>
    <externalReference r:id="rId17"/>
  </externalReferences>
  <definedNames>
    <definedName name="celA">'Hide Names'!$E$3</definedName>
    <definedName name="celB" localSheetId="2">'[1]Hide Names'!$E$4</definedName>
    <definedName name="celB">'Hide Names'!$E$4</definedName>
    <definedName name="celC" localSheetId="2">'[1]Hide Names'!$E$5</definedName>
    <definedName name="celC">'Hide Names'!$E$5</definedName>
    <definedName name="celD" localSheetId="2">'[1]Hide Names'!$E$6</definedName>
    <definedName name="celD">'Hide Names'!$E$6</definedName>
    <definedName name="celEmpty">'Hide Names'!$B$2</definedName>
    <definedName name="celNO" localSheetId="2">'[1]Hide Names'!$B$4</definedName>
    <definedName name="celNO">'Hide Names'!$B$4</definedName>
    <definedName name="celNOK" localSheetId="2">'[1]Hide Names'!$C$4</definedName>
    <definedName name="celNOK">'Hide Names'!$C$4</definedName>
    <definedName name="celOK" localSheetId="2">'[1]Hide Names'!$C$3</definedName>
    <definedName name="celOK">'Hide Names'!$C$3</definedName>
    <definedName name="celTODO" localSheetId="2">'[1]Hide Names'!$C$5</definedName>
    <definedName name="celTODO">'Hide Names'!$C$5</definedName>
    <definedName name="celYES" localSheetId="2">'[1]Hide Names'!$B$3</definedName>
    <definedName name="celYES">'Hide Names'!$B$3</definedName>
    <definedName name="Ch" localSheetId="2">'[1]Hide Names'!$G$10</definedName>
    <definedName name="Ch">'Hide Names'!$G$10</definedName>
    <definedName name="commentaire">#REF!</definedName>
    <definedName name="Data_Puissance" localSheetId="0">#REF!</definedName>
    <definedName name="Data_Puissance" localSheetId="1">#REF!</definedName>
    <definedName name="Data_Puissance" localSheetId="2">#REF!</definedName>
    <definedName name="Data_Puissance" localSheetId="3">#REF!</definedName>
    <definedName name="Data_Puissance">#REF!</definedName>
    <definedName name="Device" localSheetId="0">#REF!</definedName>
    <definedName name="Device" localSheetId="1">#REF!</definedName>
    <definedName name="Device" localSheetId="2">#REF!</definedName>
    <definedName name="Device" localSheetId="3">#REF!</definedName>
    <definedName name="Device">#REF!</definedName>
    <definedName name="Essai" localSheetId="0">'[2]nr 5 Rendement (berekeningen)'!$I$12:$W$12</definedName>
    <definedName name="Essai" localSheetId="1">'[2]nr 5 Rendement (berekeningen)'!$I$12:$W$12</definedName>
    <definedName name="Essai" localSheetId="2">'[3]n°5 Données Rendement (calcul)'!$I$12:$W$12</definedName>
    <definedName name="Essai" localSheetId="3">'[2]nr 5 Rendement (berekeningen)'!$I$12:$W$12</definedName>
    <definedName name="Essai">'[4]n°5 Données Rendement (calcul)'!$I$12:$W$12</definedName>
    <definedName name="Ext_fan" localSheetId="0">#REF!</definedName>
    <definedName name="Ext_fan" localSheetId="1">#REF!</definedName>
    <definedName name="Ext_fan" localSheetId="2">#REF!</definedName>
    <definedName name="Ext_fan" localSheetId="3">#REF!</definedName>
    <definedName name="Ext_fan">#REF!</definedName>
    <definedName name="Flow_unit" localSheetId="0">#REF!</definedName>
    <definedName name="Flow_unit" localSheetId="1">#REF!</definedName>
    <definedName name="Flow_unit" localSheetId="2">#REF!</definedName>
    <definedName name="Flow_unit" localSheetId="3">#REF!</definedName>
    <definedName name="Flow_unit">#REF!</definedName>
    <definedName name="H_db" localSheetId="2">'[1]Hide Names'!$G$17</definedName>
    <definedName name="H_db">'Hide Names'!$G$17</definedName>
    <definedName name="H_dh" localSheetId="2">'[1]Hide Names'!$G$15</definedName>
    <definedName name="H_dh">'Hide Names'!$G$15</definedName>
    <definedName name="H_Pas_db" localSheetId="2">'[1]Hide Names'!$G$18</definedName>
    <definedName name="H_Pas_db">'Hide Names'!$G$18</definedName>
    <definedName name="H_Pas_dh" localSheetId="2">'[1]Hide Names'!$G$16</definedName>
    <definedName name="H_Pas_dh">'Hide Names'!$G$16</definedName>
    <definedName name="Langue">#REF!</definedName>
    <definedName name="LIste" localSheetId="0">'[2]nr 2 - Formele aanvraag'!#REF!</definedName>
    <definedName name="LIste" localSheetId="1">'n°2 Formele aanvraag'!#REF!</definedName>
    <definedName name="LIste" localSheetId="2">#REF!</definedName>
    <definedName name="LIste" localSheetId="3">'[2]nr 2 - Formele aanvraag'!#REF!</definedName>
    <definedName name="LIste">#REF!</definedName>
    <definedName name="Mass_flow" localSheetId="0">#REF!</definedName>
    <definedName name="Mass_flow" localSheetId="1">#REF!</definedName>
    <definedName name="Mass_flow" localSheetId="2">#REF!</definedName>
    <definedName name="Mass_flow" localSheetId="3">#REF!</definedName>
    <definedName name="Mass_flow">#REF!</definedName>
    <definedName name="Mess1" localSheetId="2">'[1]Hide Names'!$D$3</definedName>
    <definedName name="Mess1">'Hide Names'!$D$3</definedName>
    <definedName name="Mess2" localSheetId="2">'[1]Hide Names'!$D$4</definedName>
    <definedName name="Mess2">'Hide Names'!$D$4</definedName>
    <definedName name="Mess3" localSheetId="2">'[1]Hide Names'!$D$5</definedName>
    <definedName name="Mess3">'Hide Names'!$D$5</definedName>
    <definedName name="Method" localSheetId="0">#REF!</definedName>
    <definedName name="Method" localSheetId="1">#REF!</definedName>
    <definedName name="Method" localSheetId="2">#REF!</definedName>
    <definedName name="Method" localSheetId="3">#REF!</definedName>
    <definedName name="Method">#REF!</definedName>
    <definedName name="Nom_de_l_entreprise">#REF!</definedName>
    <definedName name="_xlnm.Print_Area" localSheetId="0">'n°1 Info'!$A$1:$I$31</definedName>
    <definedName name="_xlnm.Print_Area" localSheetId="1">'n°2 Formele aanvraag'!$A$1:$J$38</definedName>
    <definedName name="_xlnm.Print_Area" localSheetId="6">'n°6a Lijst standen'!$B$2:$D$19</definedName>
    <definedName name="_xlnm.Print_Area" localSheetId="7">'n°6b Lijst eisen'!$B$2:$D$23</definedName>
    <definedName name="_xlnm.Print_Area" localSheetId="12">'n°9 Check-list in situ'!$C$27:$H$74</definedName>
    <definedName name="productgroep" localSheetId="0">#REF!</definedName>
    <definedName name="productgroep" localSheetId="1">#REF!</definedName>
    <definedName name="productgroep" localSheetId="2">#REF!</definedName>
    <definedName name="productgroep" localSheetId="3">#REF!</definedName>
    <definedName name="productgroep">#REF!</definedName>
    <definedName name="producttype" localSheetId="0">#REF!</definedName>
    <definedName name="producttype" localSheetId="1">#REF!</definedName>
    <definedName name="producttype" localSheetId="2">#REF!</definedName>
    <definedName name="producttype" localSheetId="3">#REF!</definedName>
    <definedName name="producttype">#REF!</definedName>
    <definedName name="Rue">#REF!</definedName>
    <definedName name="S_db" localSheetId="2">'[1]Hide Names'!$G$8</definedName>
    <definedName name="S_db">'Hide Names'!$G$8</definedName>
    <definedName name="S_dh" localSheetId="2">'[1]Hide Names'!$G$4</definedName>
    <definedName name="S_dh">'Hide Names'!$G$4</definedName>
    <definedName name="S_Pas_db" localSheetId="2">'[1]Hide Names'!$G$9</definedName>
    <definedName name="S_Pas_db">'Hide Names'!$G$9</definedName>
    <definedName name="S_Pas_dh" localSheetId="2">'[1]Hide Names'!$G$7</definedName>
    <definedName name="S_Pas_dh">'Hide Names'!$G$7</definedName>
    <definedName name="S_zj" localSheetId="2">'[1]Hide Names'!$G$5</definedName>
    <definedName name="S_zj">'Hide Names'!$G$5</definedName>
    <definedName name="S_zn" localSheetId="2">'[1]Hide Names'!$G$6</definedName>
    <definedName name="S_zn">'Hide Names'!$G$6</definedName>
    <definedName name="Si_Alim_inf" localSheetId="2">'[1]Hide Names'!$G$13</definedName>
    <definedName name="Si_Alim_inf">'Hide Names'!$G$13</definedName>
    <definedName name="Si_Alim_sup" localSheetId="2">'[1]Hide Names'!$G$14</definedName>
    <definedName name="Si_Alim_sup">'Hide Names'!$G$14</definedName>
    <definedName name="Si_Evac_inf" localSheetId="2">'[1]Hide Names'!$G$19</definedName>
    <definedName name="Si_Evac_inf">'Hide Names'!$G$19</definedName>
    <definedName name="Si_Evac_sup" localSheetId="2">'[1]Hide Names'!$G$20</definedName>
    <definedName name="Si_Evac_sup">'Hide Names'!$G$20</definedName>
    <definedName name="Sup_fan" localSheetId="0">#REF!</definedName>
    <definedName name="Sup_fan" localSheetId="1">#REF!</definedName>
    <definedName name="Sup_fan" localSheetId="2">#REF!</definedName>
    <definedName name="Sup_fan" localSheetId="3">#REF!</definedName>
    <definedName name="Sup_fan">#REF!</definedName>
    <definedName name="test">#REF!</definedName>
    <definedName name="test2">#REF!</definedName>
    <definedName name="test3">#REF!</definedName>
    <definedName name="Tous" localSheetId="2">'[1]Hide Names'!$G$3</definedName>
    <definedName name="Tous">'Hide Names'!$G$3</definedName>
    <definedName name="Z_équip" localSheetId="2">'[1]Hide Names'!$G$11</definedName>
    <definedName name="Z_équip">'Hide Names'!$G$11</definedName>
    <definedName name="Z_Pas_équip" localSheetId="2">'[1]Hide Names'!$G$12</definedName>
    <definedName name="Z_Pas_équip">'Hide Names'!$G$12</definedName>
  </definedNames>
  <calcPr calcId="162913"/>
</workbook>
</file>

<file path=xl/calcChain.xml><?xml version="1.0" encoding="utf-8"?>
<calcChain xmlns="http://schemas.openxmlformats.org/spreadsheetml/2006/main">
  <c r="L15" i="26" l="1"/>
  <c r="K54" i="22" l="1"/>
  <c r="K46" i="22"/>
  <c r="G46" i="22"/>
  <c r="K47" i="22" l="1"/>
  <c r="K74" i="22"/>
  <c r="Q3" i="17"/>
  <c r="K55" i="22"/>
  <c r="E29" i="22"/>
  <c r="G47" i="22"/>
  <c r="F44" i="22"/>
  <c r="F43" i="22"/>
  <c r="F40" i="22"/>
  <c r="G40" i="22"/>
  <c r="F41" i="22"/>
  <c r="G41" i="22"/>
  <c r="G39" i="22"/>
  <c r="F39" i="22"/>
  <c r="F35" i="22"/>
  <c r="G35" i="22"/>
  <c r="F36" i="22"/>
  <c r="G36" i="22"/>
  <c r="F37" i="22"/>
  <c r="G37" i="22"/>
  <c r="G34" i="22"/>
  <c r="F34" i="22"/>
  <c r="AE9" i="11" l="1"/>
  <c r="AC9" i="11"/>
  <c r="AA9" i="11"/>
  <c r="Y9" i="11"/>
  <c r="W9" i="11"/>
  <c r="U9" i="11"/>
  <c r="S9" i="11"/>
  <c r="Q9" i="11"/>
  <c r="O9" i="11"/>
  <c r="M9" i="11"/>
  <c r="K9" i="11"/>
  <c r="I9" i="11"/>
  <c r="G9" i="11"/>
  <c r="E9" i="11"/>
  <c r="C9" i="11"/>
  <c r="C84" i="5" l="1"/>
  <c r="C85" i="5"/>
  <c r="C86" i="5"/>
  <c r="C87" i="5"/>
  <c r="C83" i="5"/>
  <c r="AY2" i="17"/>
  <c r="AE3" i="17"/>
  <c r="AF3" i="17"/>
  <c r="AG3" i="17"/>
  <c r="AH3" i="17"/>
  <c r="AI3" i="17"/>
  <c r="AJ3" i="17"/>
  <c r="AK3" i="17"/>
  <c r="AL3" i="17"/>
  <c r="AM3" i="17"/>
  <c r="AN3" i="17"/>
  <c r="AO3" i="17"/>
  <c r="AP3" i="17"/>
  <c r="AQ3" i="17"/>
  <c r="AR3" i="17"/>
  <c r="AS3" i="17"/>
  <c r="AT3" i="17"/>
  <c r="AU3" i="17"/>
  <c r="AV3" i="17"/>
  <c r="AW3" i="17"/>
  <c r="AX3" i="17"/>
  <c r="AY3" i="17"/>
  <c r="AZ3" i="17"/>
  <c r="BA3" i="17"/>
  <c r="BB3" i="17"/>
  <c r="BC3" i="17"/>
  <c r="BD3" i="17"/>
  <c r="BE3" i="17"/>
  <c r="BF3" i="17"/>
  <c r="BG3" i="17"/>
  <c r="BH3" i="17"/>
  <c r="BI3" i="17"/>
  <c r="BJ3" i="17"/>
  <c r="BK3" i="17"/>
  <c r="BL3" i="17"/>
  <c r="BM3" i="17"/>
  <c r="BN3" i="17"/>
  <c r="BO3" i="17"/>
  <c r="BP3" i="17"/>
  <c r="F2" i="17"/>
  <c r="AD2" i="17"/>
  <c r="E3" i="17"/>
  <c r="F3" i="17"/>
  <c r="G3" i="17"/>
  <c r="H3" i="17"/>
  <c r="I3" i="17"/>
  <c r="J3" i="17"/>
  <c r="K3" i="17"/>
  <c r="L3" i="17"/>
  <c r="M3" i="17"/>
  <c r="N3" i="17"/>
  <c r="O3" i="17"/>
  <c r="P3" i="17"/>
  <c r="R3" i="17"/>
  <c r="S3" i="17"/>
  <c r="T3" i="17"/>
  <c r="U3" i="17"/>
  <c r="V3" i="17"/>
  <c r="W3" i="17"/>
  <c r="X3" i="17"/>
  <c r="Y3" i="17"/>
  <c r="Z3" i="17"/>
  <c r="AA3" i="17"/>
  <c r="AB3" i="17"/>
  <c r="AC3" i="17"/>
  <c r="AD3" i="17"/>
  <c r="D3" i="17"/>
  <c r="D2" i="17"/>
  <c r="B4" i="16"/>
  <c r="C4" i="22" s="1"/>
  <c r="CF13" i="11"/>
  <c r="CF14" i="11"/>
  <c r="CF15" i="11"/>
  <c r="CF16" i="11"/>
  <c r="CF17" i="11"/>
  <c r="CF18" i="11"/>
  <c r="CF19" i="11"/>
  <c r="CF20" i="11"/>
  <c r="CF21" i="11"/>
  <c r="CF22" i="11"/>
  <c r="CF23" i="11"/>
  <c r="CF24" i="11"/>
  <c r="CF25" i="11"/>
  <c r="CF26" i="11"/>
  <c r="CF27" i="11"/>
  <c r="CF28" i="11"/>
  <c r="CF29" i="11"/>
  <c r="CF30" i="11"/>
  <c r="CF12" i="11"/>
  <c r="CG12" i="11"/>
  <c r="CH12" i="11"/>
  <c r="CI12" i="11"/>
  <c r="CJ12" i="11"/>
  <c r="CK12" i="11"/>
  <c r="CL12" i="11"/>
  <c r="CM12" i="11"/>
  <c r="CN12" i="11"/>
  <c r="CO12" i="11"/>
  <c r="CP12" i="11"/>
  <c r="CQ12" i="11"/>
  <c r="CR12" i="11"/>
  <c r="CS12" i="11"/>
  <c r="CT12" i="11"/>
  <c r="CG13" i="11"/>
  <c r="CH13" i="11"/>
  <c r="CI13" i="11"/>
  <c r="CJ13" i="11"/>
  <c r="CK13" i="11"/>
  <c r="CL13" i="11"/>
  <c r="CM13" i="11"/>
  <c r="CN13" i="11"/>
  <c r="CO13" i="11"/>
  <c r="CP13" i="11"/>
  <c r="CQ13" i="11"/>
  <c r="CR13" i="11"/>
  <c r="CS13" i="11"/>
  <c r="CT13" i="11"/>
  <c r="CG14" i="11"/>
  <c r="CH14" i="11"/>
  <c r="CI14" i="11"/>
  <c r="CJ14" i="11"/>
  <c r="CK14" i="11"/>
  <c r="CL14" i="11"/>
  <c r="CM14" i="11"/>
  <c r="CN14" i="11"/>
  <c r="CO14" i="11"/>
  <c r="CP14" i="11"/>
  <c r="CQ14" i="11"/>
  <c r="CR14" i="11"/>
  <c r="CS14" i="11"/>
  <c r="CT14" i="11"/>
  <c r="CG15" i="11"/>
  <c r="CH15" i="11"/>
  <c r="CI15" i="11"/>
  <c r="CJ15" i="11"/>
  <c r="CK15" i="11"/>
  <c r="CL15" i="11"/>
  <c r="CM15" i="11"/>
  <c r="CN15" i="11"/>
  <c r="CO15" i="11"/>
  <c r="CP15" i="11"/>
  <c r="CQ15" i="11"/>
  <c r="CR15" i="11"/>
  <c r="CS15" i="11"/>
  <c r="CT15" i="11"/>
  <c r="CG16" i="11"/>
  <c r="CH16" i="11"/>
  <c r="CI16" i="11"/>
  <c r="CJ16" i="11"/>
  <c r="CK16" i="11"/>
  <c r="CL16" i="11"/>
  <c r="CM16" i="11"/>
  <c r="CN16" i="11"/>
  <c r="CO16" i="11"/>
  <c r="CP16" i="11"/>
  <c r="CQ16" i="11"/>
  <c r="CR16" i="11"/>
  <c r="CS16" i="11"/>
  <c r="CT16" i="11"/>
  <c r="CG17" i="11"/>
  <c r="CH17" i="11"/>
  <c r="CI17" i="11"/>
  <c r="CJ17" i="11"/>
  <c r="CK17" i="11"/>
  <c r="CL17" i="11"/>
  <c r="CM17" i="11"/>
  <c r="CN17" i="11"/>
  <c r="CO17" i="11"/>
  <c r="CP17" i="11"/>
  <c r="CQ17" i="11"/>
  <c r="CR17" i="11"/>
  <c r="CS17" i="11"/>
  <c r="CT17" i="11"/>
  <c r="CG18" i="11"/>
  <c r="CH18" i="11"/>
  <c r="CI18" i="11"/>
  <c r="CJ18" i="11"/>
  <c r="CK18" i="11"/>
  <c r="CL18" i="11"/>
  <c r="CM18" i="11"/>
  <c r="CN18" i="11"/>
  <c r="CO18" i="11"/>
  <c r="CP18" i="11"/>
  <c r="CQ18" i="11"/>
  <c r="CR18" i="11"/>
  <c r="CS18" i="11"/>
  <c r="CT18" i="11"/>
  <c r="CG19" i="11"/>
  <c r="CH19" i="11"/>
  <c r="CI19" i="11"/>
  <c r="CJ19" i="11"/>
  <c r="CK19" i="11"/>
  <c r="CL19" i="11"/>
  <c r="CM19" i="11"/>
  <c r="CN19" i="11"/>
  <c r="CO19" i="11"/>
  <c r="CP19" i="11"/>
  <c r="CQ19" i="11"/>
  <c r="CR19" i="11"/>
  <c r="CS19" i="11"/>
  <c r="CT19" i="11"/>
  <c r="CG20" i="11"/>
  <c r="CH20" i="11"/>
  <c r="CI20" i="11"/>
  <c r="CJ20" i="11"/>
  <c r="CK20" i="11"/>
  <c r="CL20" i="11"/>
  <c r="CM20" i="11"/>
  <c r="CN20" i="11"/>
  <c r="CO20" i="11"/>
  <c r="CP20" i="11"/>
  <c r="CQ20" i="11"/>
  <c r="CR20" i="11"/>
  <c r="CS20" i="11"/>
  <c r="CT20" i="11"/>
  <c r="CG21" i="11"/>
  <c r="CH21" i="11"/>
  <c r="CI21" i="11"/>
  <c r="CJ21" i="11"/>
  <c r="CK21" i="11"/>
  <c r="CL21" i="11"/>
  <c r="CM21" i="11"/>
  <c r="CN21" i="11"/>
  <c r="CO21" i="11"/>
  <c r="CP21" i="11"/>
  <c r="CQ21" i="11"/>
  <c r="CR21" i="11"/>
  <c r="CS21" i="11"/>
  <c r="CT21" i="11"/>
  <c r="CG22" i="11"/>
  <c r="CH22" i="11"/>
  <c r="CI22" i="11"/>
  <c r="CJ22" i="11"/>
  <c r="CK22" i="11"/>
  <c r="CL22" i="11"/>
  <c r="CM22" i="11"/>
  <c r="CN22" i="11"/>
  <c r="CO22" i="11"/>
  <c r="CP22" i="11"/>
  <c r="CQ22" i="11"/>
  <c r="CR22" i="11"/>
  <c r="CS22" i="11"/>
  <c r="CT22" i="11"/>
  <c r="CG23" i="11"/>
  <c r="CH23" i="11"/>
  <c r="CI23" i="11"/>
  <c r="CJ23" i="11"/>
  <c r="CK23" i="11"/>
  <c r="CL23" i="11"/>
  <c r="CM23" i="11"/>
  <c r="CN23" i="11"/>
  <c r="CO23" i="11"/>
  <c r="CP23" i="11"/>
  <c r="CQ23" i="11"/>
  <c r="CR23" i="11"/>
  <c r="CS23" i="11"/>
  <c r="CT23" i="11"/>
  <c r="CG24" i="11"/>
  <c r="CH24" i="11"/>
  <c r="CI24" i="11"/>
  <c r="CJ24" i="11"/>
  <c r="CK24" i="11"/>
  <c r="CL24" i="11"/>
  <c r="CM24" i="11"/>
  <c r="CN24" i="11"/>
  <c r="CO24" i="11"/>
  <c r="CP24" i="11"/>
  <c r="CQ24" i="11"/>
  <c r="CR24" i="11"/>
  <c r="CS24" i="11"/>
  <c r="CT24" i="11"/>
  <c r="CG25" i="11"/>
  <c r="CH25" i="11"/>
  <c r="CI25" i="11"/>
  <c r="CJ25" i="11"/>
  <c r="CK25" i="11"/>
  <c r="CL25" i="11"/>
  <c r="CM25" i="11"/>
  <c r="CN25" i="11"/>
  <c r="CO25" i="11"/>
  <c r="CP25" i="11"/>
  <c r="CQ25" i="11"/>
  <c r="CR25" i="11"/>
  <c r="CS25" i="11"/>
  <c r="CT25" i="11"/>
  <c r="CG26" i="11"/>
  <c r="CH26" i="11"/>
  <c r="CI26" i="11"/>
  <c r="CJ26" i="11"/>
  <c r="CK26" i="11"/>
  <c r="CL26" i="11"/>
  <c r="CM26" i="11"/>
  <c r="CN26" i="11"/>
  <c r="CO26" i="11"/>
  <c r="CP26" i="11"/>
  <c r="CQ26" i="11"/>
  <c r="CR26" i="11"/>
  <c r="CS26" i="11"/>
  <c r="CT26" i="11"/>
  <c r="CG27" i="11"/>
  <c r="CH27" i="11"/>
  <c r="CI27" i="11"/>
  <c r="CJ27" i="11"/>
  <c r="CK27" i="11"/>
  <c r="CL27" i="11"/>
  <c r="CM27" i="11"/>
  <c r="CN27" i="11"/>
  <c r="CO27" i="11"/>
  <c r="CP27" i="11"/>
  <c r="CQ27" i="11"/>
  <c r="CR27" i="11"/>
  <c r="CS27" i="11"/>
  <c r="CT27" i="11"/>
  <c r="CG28" i="11"/>
  <c r="CH28" i="11"/>
  <c r="CI28" i="11"/>
  <c r="CJ28" i="11"/>
  <c r="CK28" i="11"/>
  <c r="CL28" i="11"/>
  <c r="CM28" i="11"/>
  <c r="CN28" i="11"/>
  <c r="CO28" i="11"/>
  <c r="CP28" i="11"/>
  <c r="CQ28" i="11"/>
  <c r="CR28" i="11"/>
  <c r="CS28" i="11"/>
  <c r="CT28" i="11"/>
  <c r="CG29" i="11"/>
  <c r="CH29" i="11"/>
  <c r="CI29" i="11"/>
  <c r="CJ29" i="11"/>
  <c r="CK29" i="11"/>
  <c r="CL29" i="11"/>
  <c r="CM29" i="11"/>
  <c r="CN29" i="11"/>
  <c r="CO29" i="11"/>
  <c r="CP29" i="11"/>
  <c r="CQ29" i="11"/>
  <c r="CR29" i="11"/>
  <c r="CS29" i="11"/>
  <c r="CT29" i="11"/>
  <c r="CG30" i="11"/>
  <c r="CH30" i="11"/>
  <c r="CI30" i="11"/>
  <c r="CJ30" i="11"/>
  <c r="CK30" i="11"/>
  <c r="CL30" i="11"/>
  <c r="CM30" i="11"/>
  <c r="CN30" i="11"/>
  <c r="CO30" i="11"/>
  <c r="CP30" i="11"/>
  <c r="CQ30" i="11"/>
  <c r="CR30" i="11"/>
  <c r="CS30" i="11"/>
  <c r="CT30" i="11"/>
  <c r="BP11" i="11"/>
  <c r="BQ11" i="11"/>
  <c r="BR11" i="11"/>
  <c r="BS11" i="11"/>
  <c r="BT11" i="11"/>
  <c r="BU11" i="11"/>
  <c r="BV11" i="11"/>
  <c r="BW11" i="11"/>
  <c r="BX11" i="11"/>
  <c r="BY11" i="11"/>
  <c r="BZ11" i="11"/>
  <c r="CA11" i="11"/>
  <c r="CB11" i="11"/>
  <c r="CC11" i="11"/>
  <c r="BO11" i="11"/>
  <c r="AF11" i="11"/>
  <c r="CT11" i="11" s="1"/>
  <c r="DK11" i="11" s="1"/>
  <c r="AD11" i="11"/>
  <c r="CS11" i="11" s="1"/>
  <c r="AB11" i="11"/>
  <c r="CR11" i="11" s="1"/>
  <c r="DI11" i="11" s="1"/>
  <c r="Z11" i="11"/>
  <c r="CQ11" i="11" s="1"/>
  <c r="X11" i="11"/>
  <c r="CP11" i="11" s="1"/>
  <c r="V11" i="11"/>
  <c r="CO11" i="11" s="1"/>
  <c r="T11" i="11"/>
  <c r="CN11" i="11" s="1"/>
  <c r="DE11" i="11" s="1"/>
  <c r="R11" i="11"/>
  <c r="P11" i="11"/>
  <c r="CL11" i="11" s="1"/>
  <c r="DC11" i="11" s="1"/>
  <c r="N11" i="11"/>
  <c r="CK11" i="11" s="1"/>
  <c r="L11" i="11"/>
  <c r="CJ11" i="11" s="1"/>
  <c r="DA11" i="11" s="1"/>
  <c r="J11" i="11"/>
  <c r="CI11" i="11" s="1"/>
  <c r="H11" i="11"/>
  <c r="CH11" i="11" s="1"/>
  <c r="CY11" i="11" s="1"/>
  <c r="F11" i="11"/>
  <c r="D11" i="11"/>
  <c r="CF11" i="11" s="1"/>
  <c r="C9" i="16" s="1"/>
  <c r="B10" i="16"/>
  <c r="B11" i="16"/>
  <c r="B12" i="16"/>
  <c r="B13" i="16"/>
  <c r="B14" i="16"/>
  <c r="B15" i="16"/>
  <c r="B16" i="16"/>
  <c r="B17" i="16"/>
  <c r="B18" i="16"/>
  <c r="B19" i="16"/>
  <c r="B20" i="16"/>
  <c r="B21" i="16"/>
  <c r="B22" i="16"/>
  <c r="B23" i="16"/>
  <c r="B24" i="16"/>
  <c r="B25" i="16"/>
  <c r="B26" i="16"/>
  <c r="B27" i="16"/>
  <c r="B28" i="16"/>
  <c r="C8" i="16"/>
  <c r="A10" i="16"/>
  <c r="CW11" i="11" l="1"/>
  <c r="CZ11" i="11"/>
  <c r="F9" i="16"/>
  <c r="DF11" i="11"/>
  <c r="L9" i="16"/>
  <c r="DH11" i="11"/>
  <c r="N9" i="16"/>
  <c r="DG11" i="11"/>
  <c r="M9" i="16"/>
  <c r="H9" i="16"/>
  <c r="DB11" i="11"/>
  <c r="P9" i="16"/>
  <c r="DJ11" i="11"/>
  <c r="O9" i="16"/>
  <c r="E9" i="16"/>
  <c r="G9" i="16"/>
  <c r="CG11" i="11"/>
  <c r="Q9" i="16"/>
  <c r="CM11" i="11"/>
  <c r="K9" i="16"/>
  <c r="I9" i="16"/>
  <c r="R175" i="10"/>
  <c r="Q175" i="10"/>
  <c r="J174" i="10"/>
  <c r="I174" i="10"/>
  <c r="Q156" i="10"/>
  <c r="I155" i="10"/>
  <c r="U137" i="10"/>
  <c r="T137" i="10"/>
  <c r="R137" i="10"/>
  <c r="Q137" i="10"/>
  <c r="M136" i="10"/>
  <c r="L136" i="10"/>
  <c r="J136" i="10"/>
  <c r="I136" i="10"/>
  <c r="U118" i="10"/>
  <c r="T118" i="10"/>
  <c r="Q118" i="10"/>
  <c r="M117" i="10"/>
  <c r="L117" i="10"/>
  <c r="I117"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6" i="10"/>
  <c r="E255" i="10"/>
  <c r="E254" i="10"/>
  <c r="E253" i="10"/>
  <c r="E251" i="10"/>
  <c r="E249" i="10"/>
  <c r="E245" i="10"/>
  <c r="E243" i="10"/>
  <c r="E241" i="10"/>
  <c r="E238" i="10"/>
  <c r="E237" i="10"/>
  <c r="E236" i="10"/>
  <c r="E235" i="10"/>
  <c r="E234" i="10"/>
  <c r="E232" i="10"/>
  <c r="E230" i="10"/>
  <c r="E226" i="10"/>
  <c r="E224" i="10"/>
  <c r="E222" i="10"/>
  <c r="E219" i="10"/>
  <c r="E218" i="10"/>
  <c r="E217" i="10"/>
  <c r="E216" i="10"/>
  <c r="E215" i="10"/>
  <c r="E213" i="10"/>
  <c r="E211" i="10"/>
  <c r="E207" i="10"/>
  <c r="E205" i="10"/>
  <c r="E203" i="10"/>
  <c r="E200" i="10"/>
  <c r="E199" i="10"/>
  <c r="E198" i="10"/>
  <c r="E197" i="10"/>
  <c r="E196" i="10"/>
  <c r="E194" i="10"/>
  <c r="E192" i="10"/>
  <c r="E188" i="10"/>
  <c r="E186" i="10"/>
  <c r="E184" i="10"/>
  <c r="E181" i="10"/>
  <c r="E180" i="10"/>
  <c r="E179" i="10"/>
  <c r="E178" i="10"/>
  <c r="E177" i="10"/>
  <c r="E172" i="10"/>
  <c r="E168" i="10"/>
  <c r="E166" i="10"/>
  <c r="E164" i="10"/>
  <c r="E163" i="10"/>
  <c r="E158" i="10"/>
  <c r="E153" i="10"/>
  <c r="E149" i="10"/>
  <c r="E147" i="10"/>
  <c r="E145" i="10"/>
  <c r="E144" i="10"/>
  <c r="E139" i="10"/>
  <c r="E134" i="10"/>
  <c r="E131" i="10"/>
  <c r="E130" i="10"/>
  <c r="E128" i="10"/>
  <c r="E126" i="10"/>
  <c r="E125" i="10"/>
  <c r="E120" i="10"/>
  <c r="E115" i="10"/>
  <c r="E112" i="10"/>
  <c r="E111" i="10"/>
  <c r="E109" i="10"/>
  <c r="E107" i="10"/>
  <c r="E106" i="10"/>
  <c r="E101" i="10"/>
  <c r="E100" i="10"/>
  <c r="E99" i="10"/>
  <c r="E98" i="10"/>
  <c r="E97" i="10"/>
  <c r="E96" i="10"/>
  <c r="E95" i="10"/>
  <c r="E94" i="10"/>
  <c r="E92" i="10"/>
  <c r="E91" i="10"/>
  <c r="E90"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BJ175" i="10"/>
  <c r="BI175" i="10"/>
  <c r="BH175" i="10"/>
  <c r="AP175" i="10"/>
  <c r="AO175" i="10"/>
  <c r="AN175" i="10"/>
  <c r="BD174" i="10"/>
  <c r="BC174" i="10"/>
  <c r="BB174" i="10"/>
  <c r="AI174" i="10"/>
  <c r="AH174" i="10"/>
  <c r="AG174" i="10"/>
  <c r="BJ156" i="10"/>
  <c r="BI156" i="10"/>
  <c r="BH156" i="10"/>
  <c r="AP156" i="10"/>
  <c r="AO156" i="10"/>
  <c r="AN156" i="10"/>
  <c r="BD155" i="10"/>
  <c r="BC155" i="10"/>
  <c r="BB155" i="10"/>
  <c r="AI155" i="10"/>
  <c r="AH155" i="10"/>
  <c r="AG155" i="10"/>
  <c r="BM137" i="10"/>
  <c r="BL137" i="10"/>
  <c r="BK137" i="10"/>
  <c r="BJ137" i="10"/>
  <c r="BI137" i="10"/>
  <c r="BH137" i="10"/>
  <c r="AS137" i="10"/>
  <c r="AR137" i="10"/>
  <c r="AQ137" i="10"/>
  <c r="AP137" i="10"/>
  <c r="AO137" i="10"/>
  <c r="AN137" i="10"/>
  <c r="BG136" i="10"/>
  <c r="BF136" i="10"/>
  <c r="BE136" i="10"/>
  <c r="BD136" i="10"/>
  <c r="BC136" i="10"/>
  <c r="BB136" i="10"/>
  <c r="AL136" i="10"/>
  <c r="AK136" i="10"/>
  <c r="AJ136" i="10"/>
  <c r="AI136" i="10"/>
  <c r="AH136" i="10"/>
  <c r="AG136" i="10"/>
  <c r="AB135" i="10"/>
  <c r="Z135" i="10"/>
  <c r="Y135" i="10"/>
  <c r="T135" i="10"/>
  <c r="R135" i="10"/>
  <c r="Q135" i="10"/>
  <c r="L135" i="10"/>
  <c r="J135" i="10"/>
  <c r="I135" i="10"/>
  <c r="BL127" i="10"/>
  <c r="BI127" i="10"/>
  <c r="BH127" i="10"/>
  <c r="BF127" i="10"/>
  <c r="BC127" i="10"/>
  <c r="BB127" i="10"/>
  <c r="AR127" i="10"/>
  <c r="AO127" i="10"/>
  <c r="AN127" i="10"/>
  <c r="AK127" i="10"/>
  <c r="AH127" i="10"/>
  <c r="AG127" i="10"/>
  <c r="AC124" i="10"/>
  <c r="AB124" i="10"/>
  <c r="Y124" i="10"/>
  <c r="U124" i="10"/>
  <c r="T124" i="10"/>
  <c r="Q124" i="10"/>
  <c r="M124" i="10"/>
  <c r="L124" i="10"/>
  <c r="I124" i="10"/>
  <c r="BM118" i="10"/>
  <c r="BL118" i="10"/>
  <c r="BJ118" i="10"/>
  <c r="BI118" i="10"/>
  <c r="BH118" i="10"/>
  <c r="AS118" i="10"/>
  <c r="AR118" i="10"/>
  <c r="AP118" i="10"/>
  <c r="AO118" i="10"/>
  <c r="AN118" i="10"/>
  <c r="BG117" i="10"/>
  <c r="BF117" i="10"/>
  <c r="BD117" i="10"/>
  <c r="BC117" i="10"/>
  <c r="BB117" i="10"/>
  <c r="AL117" i="10"/>
  <c r="AK117" i="10"/>
  <c r="AI117" i="10"/>
  <c r="AH117" i="10"/>
  <c r="AG117" i="10"/>
  <c r="AB116" i="10"/>
  <c r="Y116" i="10"/>
  <c r="T116" i="10"/>
  <c r="Q116" i="10"/>
  <c r="L116" i="10"/>
  <c r="I116" i="10"/>
  <c r="BR110" i="10"/>
  <c r="BO110" i="10"/>
  <c r="BN110" i="10"/>
  <c r="AY110" i="10"/>
  <c r="AV110" i="10"/>
  <c r="AU110" i="10"/>
  <c r="BL108" i="10"/>
  <c r="BI108" i="10"/>
  <c r="BH108" i="10"/>
  <c r="BF108" i="10"/>
  <c r="BC108" i="10"/>
  <c r="BB108" i="10"/>
  <c r="AR108" i="10"/>
  <c r="AO108" i="10"/>
  <c r="AN108" i="10"/>
  <c r="AK108" i="10"/>
  <c r="AH108" i="10"/>
  <c r="AG108" i="10"/>
  <c r="AC105" i="10"/>
  <c r="AB105" i="10"/>
  <c r="Y105" i="10"/>
  <c r="U105" i="10"/>
  <c r="T105" i="10"/>
  <c r="Q105" i="10"/>
  <c r="M105" i="10"/>
  <c r="L105" i="10"/>
  <c r="I105" i="10"/>
  <c r="E290" i="10"/>
  <c r="E289" i="10"/>
  <c r="E288" i="10"/>
  <c r="E257" i="10"/>
  <c r="E252" i="10"/>
  <c r="E250" i="10"/>
  <c r="E248" i="10"/>
  <c r="E247" i="10"/>
  <c r="E246" i="10"/>
  <c r="E244" i="10"/>
  <c r="E242" i="10"/>
  <c r="E240" i="10"/>
  <c r="E239" i="10"/>
  <c r="E233" i="10"/>
  <c r="E231" i="10"/>
  <c r="E229" i="10"/>
  <c r="E228" i="10"/>
  <c r="E227" i="10"/>
  <c r="E225" i="10"/>
  <c r="E223" i="10"/>
  <c r="E221" i="10"/>
  <c r="E220" i="10"/>
  <c r="E214" i="10"/>
  <c r="E212" i="10"/>
  <c r="E210" i="10"/>
  <c r="E209" i="10"/>
  <c r="E208" i="10"/>
  <c r="E206" i="10"/>
  <c r="E204" i="10"/>
  <c r="E202" i="10"/>
  <c r="E201" i="10"/>
  <c r="E195" i="10"/>
  <c r="E193" i="10"/>
  <c r="E191" i="10"/>
  <c r="E190" i="10"/>
  <c r="E189" i="10"/>
  <c r="E187" i="10"/>
  <c r="E185" i="10"/>
  <c r="E183" i="10"/>
  <c r="E182" i="10"/>
  <c r="E176" i="10"/>
  <c r="E173" i="10"/>
  <c r="E171" i="10"/>
  <c r="E170" i="10"/>
  <c r="E169" i="10"/>
  <c r="E167" i="10"/>
  <c r="E165" i="10"/>
  <c r="E162" i="10"/>
  <c r="E161" i="10"/>
  <c r="E160" i="10"/>
  <c r="E159" i="10"/>
  <c r="E157" i="10"/>
  <c r="E154" i="10"/>
  <c r="E152" i="10"/>
  <c r="E151" i="10"/>
  <c r="E150" i="10"/>
  <c r="E148" i="10"/>
  <c r="E146" i="10"/>
  <c r="E143" i="10"/>
  <c r="E142" i="10"/>
  <c r="E141" i="10"/>
  <c r="E140" i="10"/>
  <c r="E138" i="10"/>
  <c r="E133" i="10"/>
  <c r="CX11" i="11" l="1"/>
  <c r="D9" i="16"/>
  <c r="J9" i="16"/>
  <c r="DD11" i="11"/>
  <c r="E132" i="10"/>
  <c r="E123" i="10"/>
  <c r="E122" i="10"/>
  <c r="E121" i="10"/>
  <c r="E119" i="10"/>
  <c r="E114" i="10"/>
  <c r="E113" i="10"/>
  <c r="E104" i="10"/>
  <c r="E103" i="10"/>
  <c r="E102" i="10"/>
  <c r="E93" i="10"/>
  <c r="E89" i="10"/>
  <c r="F1" i="5" l="1"/>
  <c r="C80" i="5" l="1"/>
  <c r="C81" i="5"/>
  <c r="C82" i="5"/>
  <c r="C79" i="5"/>
  <c r="C61" i="5"/>
  <c r="C62" i="5"/>
  <c r="C63" i="5"/>
  <c r="C64" i="5"/>
  <c r="C65" i="5"/>
  <c r="C66" i="5"/>
  <c r="C60" i="5"/>
  <c r="C54" i="5"/>
  <c r="C55" i="5"/>
  <c r="C56" i="5"/>
  <c r="C57" i="5"/>
  <c r="C53" i="5"/>
  <c r="C69" i="5"/>
  <c r="C71" i="5"/>
  <c r="C72" i="5"/>
  <c r="C73" i="5"/>
  <c r="C74" i="5"/>
  <c r="C75" i="5"/>
  <c r="C76" i="5"/>
  <c r="C70" i="5"/>
  <c r="J53" i="5"/>
  <c r="J54" i="5"/>
  <c r="J11" i="5"/>
  <c r="K11" i="5" s="1"/>
  <c r="J55" i="5"/>
  <c r="J32" i="5" s="1"/>
  <c r="J57" i="5"/>
  <c r="J10" i="5"/>
  <c r="K10" i="5" s="1"/>
  <c r="J56" i="5"/>
  <c r="J21" i="5" s="1"/>
  <c r="J22" i="5" s="1"/>
  <c r="J70" i="5" s="1"/>
  <c r="J9" i="5"/>
  <c r="L9" i="5" s="1"/>
  <c r="J8" i="5"/>
  <c r="L8" i="5" s="1"/>
  <c r="L7" i="5"/>
  <c r="K7" i="5"/>
  <c r="E58" i="5" l="1"/>
  <c r="J12" i="5"/>
  <c r="J13" i="5" s="1"/>
  <c r="K13" i="5" s="1"/>
  <c r="J47" i="5"/>
  <c r="J48" i="5" s="1"/>
  <c r="L48" i="5" s="1"/>
  <c r="L32" i="5"/>
  <c r="K32" i="5"/>
  <c r="J33" i="5"/>
  <c r="J80" i="5" s="1"/>
  <c r="J23" i="5"/>
  <c r="L21" i="5"/>
  <c r="K22" i="5"/>
  <c r="K21" i="5"/>
  <c r="L11" i="5"/>
  <c r="L10" i="5"/>
  <c r="K9" i="5"/>
  <c r="K8" i="5"/>
  <c r="L12" i="5" l="1"/>
  <c r="K12" i="5"/>
  <c r="J14" i="5"/>
  <c r="J62" i="5" s="1"/>
  <c r="J61" i="5"/>
  <c r="L13" i="5"/>
  <c r="K47" i="5"/>
  <c r="K48" i="5"/>
  <c r="L47" i="5"/>
  <c r="J49" i="5"/>
  <c r="J92" i="5" s="1"/>
  <c r="J90" i="5"/>
  <c r="K33" i="5"/>
  <c r="L33" i="5"/>
  <c r="J34" i="5"/>
  <c r="K23" i="5"/>
  <c r="J71" i="5"/>
  <c r="J24" i="5"/>
  <c r="J72" i="5" s="1"/>
  <c r="L23" i="5"/>
  <c r="L22" i="5"/>
  <c r="J15" i="5" l="1"/>
  <c r="J63" i="5" s="1"/>
  <c r="L14" i="5"/>
  <c r="K14" i="5"/>
  <c r="K49" i="5"/>
  <c r="J91" i="5"/>
  <c r="E93" i="5" s="1"/>
  <c r="L49" i="5"/>
  <c r="J35" i="5"/>
  <c r="J81" i="5" s="1"/>
  <c r="K34" i="5"/>
  <c r="L34" i="5"/>
  <c r="L24" i="5"/>
  <c r="J25" i="5"/>
  <c r="K24" i="5"/>
  <c r="K15" i="5" l="1"/>
  <c r="L15" i="5"/>
  <c r="J16" i="5"/>
  <c r="J17" i="5" s="1"/>
  <c r="J64" i="5" s="1"/>
  <c r="J36" i="5"/>
  <c r="L35" i="5"/>
  <c r="K35" i="5"/>
  <c r="J26" i="5"/>
  <c r="J73" i="5" s="1"/>
  <c r="L25" i="5"/>
  <c r="K25" i="5"/>
  <c r="L16" i="5" l="1"/>
  <c r="K16" i="5"/>
  <c r="J18" i="5"/>
  <c r="J19" i="5" s="1"/>
  <c r="J65" i="5" s="1"/>
  <c r="J37" i="5"/>
  <c r="K36" i="5"/>
  <c r="L36" i="5"/>
  <c r="K17" i="5"/>
  <c r="L17" i="5"/>
  <c r="J27" i="5"/>
  <c r="L26" i="5"/>
  <c r="K26" i="5"/>
  <c r="J20" i="5" l="1"/>
  <c r="J60" i="5" s="1"/>
  <c r="J38" i="5"/>
  <c r="J39" i="5" s="1"/>
  <c r="J82" i="5"/>
  <c r="L37" i="5"/>
  <c r="K37" i="5"/>
  <c r="K18" i="5"/>
  <c r="L18" i="5"/>
  <c r="J28" i="5"/>
  <c r="K27" i="5"/>
  <c r="L27" i="5"/>
  <c r="J42" i="5" l="1"/>
  <c r="J85" i="5" s="1"/>
  <c r="J40" i="5"/>
  <c r="J83" i="5" s="1"/>
  <c r="J66" i="5"/>
  <c r="J95" i="5" s="1"/>
  <c r="E95" i="5" s="1"/>
  <c r="K38" i="5"/>
  <c r="K39" i="5"/>
  <c r="L38" i="5"/>
  <c r="J29" i="5"/>
  <c r="J75" i="5" s="1"/>
  <c r="J74" i="5"/>
  <c r="K19" i="5"/>
  <c r="L19" i="5"/>
  <c r="K28" i="5"/>
  <c r="L28" i="5"/>
  <c r="E67" i="5" l="1"/>
  <c r="K40" i="5"/>
  <c r="J41" i="5"/>
  <c r="L40" i="5"/>
  <c r="K42" i="5"/>
  <c r="L42" i="5"/>
  <c r="L39" i="5"/>
  <c r="L29" i="5"/>
  <c r="K29" i="5"/>
  <c r="K20" i="5"/>
  <c r="L20" i="5"/>
  <c r="J30" i="5"/>
  <c r="J43" i="5" l="1"/>
  <c r="L43" i="5" s="1"/>
  <c r="J84" i="5"/>
  <c r="K41" i="5"/>
  <c r="L41" i="5"/>
  <c r="K30" i="5"/>
  <c r="L30" i="5"/>
  <c r="J31" i="5"/>
  <c r="K43" i="5" l="1"/>
  <c r="J44" i="5"/>
  <c r="J46" i="5" s="1"/>
  <c r="J76" i="5"/>
  <c r="J96" i="5" s="1"/>
  <c r="J69" i="5"/>
  <c r="K31" i="5"/>
  <c r="L31" i="5"/>
  <c r="E77" i="5" l="1"/>
  <c r="J87" i="5"/>
  <c r="L44" i="5"/>
  <c r="K44" i="5"/>
  <c r="J45" i="5"/>
  <c r="J86" i="5" s="1"/>
  <c r="K46" i="5"/>
  <c r="L46" i="5"/>
  <c r="E96" i="5"/>
  <c r="J79" i="5" l="1"/>
  <c r="E88" i="5" s="1"/>
  <c r="J97" i="5"/>
  <c r="K45" i="5"/>
  <c r="L45" i="5"/>
  <c r="E97" i="5" l="1"/>
  <c r="J98" i="5"/>
  <c r="E98" i="5" s="1"/>
  <c r="J99" i="5"/>
  <c r="E99" i="5" s="1"/>
  <c r="E101" i="5" l="1"/>
  <c r="E4" i="5" s="1"/>
  <c r="B7" i="11" s="1"/>
  <c r="C8" i="11" l="1"/>
  <c r="C5" i="11"/>
  <c r="B5" i="16" s="1"/>
  <c r="O4" i="16" l="1"/>
  <c r="P15" i="26" s="1"/>
  <c r="C5" i="22"/>
  <c r="Y26" i="11"/>
  <c r="Y25" i="11"/>
  <c r="Y27" i="11"/>
  <c r="G24" i="11"/>
  <c r="G14" i="11"/>
  <c r="U13" i="11"/>
  <c r="U21" i="11"/>
  <c r="U20" i="11"/>
  <c r="E17" i="11"/>
  <c r="E27" i="11"/>
  <c r="I23" i="11"/>
  <c r="I28" i="11"/>
  <c r="W20" i="11"/>
  <c r="W22" i="11"/>
  <c r="W18" i="11"/>
  <c r="S27" i="11"/>
  <c r="S30" i="11"/>
  <c r="Q19" i="11"/>
  <c r="Q24" i="11"/>
  <c r="AE21" i="11"/>
  <c r="AE14" i="11"/>
  <c r="AE22" i="11"/>
  <c r="AC24" i="11"/>
  <c r="AC23" i="11"/>
  <c r="M26" i="11"/>
  <c r="M24" i="11"/>
  <c r="M15" i="11"/>
  <c r="C21" i="11"/>
  <c r="C30" i="11"/>
  <c r="O28" i="11"/>
  <c r="O23" i="11"/>
  <c r="AA19" i="11"/>
  <c r="AA20" i="11"/>
  <c r="AA17" i="11"/>
  <c r="K18" i="11"/>
  <c r="K14" i="11"/>
  <c r="Y20" i="11"/>
  <c r="Y15" i="11"/>
  <c r="G13" i="11"/>
  <c r="G28" i="11"/>
  <c r="U16" i="11"/>
  <c r="U26" i="11"/>
  <c r="E30" i="11"/>
  <c r="E22" i="11"/>
  <c r="E19" i="11"/>
  <c r="I22" i="11"/>
  <c r="I14" i="11"/>
  <c r="W29" i="11"/>
  <c r="W21" i="11"/>
  <c r="W12" i="11"/>
  <c r="S22" i="11"/>
  <c r="S13" i="11"/>
  <c r="Q26" i="11"/>
  <c r="Q13" i="11"/>
  <c r="AE15" i="11"/>
  <c r="AE27" i="11"/>
  <c r="AE13" i="11"/>
  <c r="AC27" i="11"/>
  <c r="AC21" i="11"/>
  <c r="M18" i="11"/>
  <c r="M22" i="11"/>
  <c r="C29" i="11"/>
  <c r="C15" i="11"/>
  <c r="C24" i="11"/>
  <c r="O14" i="11"/>
  <c r="O17" i="11"/>
  <c r="AA30" i="11"/>
  <c r="AA24" i="11"/>
  <c r="AA28" i="11"/>
  <c r="K12" i="11"/>
  <c r="K17" i="11"/>
  <c r="Y24" i="11"/>
  <c r="G29" i="11"/>
  <c r="U15" i="11"/>
  <c r="U18" i="11"/>
  <c r="E16" i="11"/>
  <c r="E20" i="11"/>
  <c r="I15" i="11"/>
  <c r="W17" i="11"/>
  <c r="S16" i="11"/>
  <c r="Q21" i="11"/>
  <c r="AE30" i="11"/>
  <c r="M16" i="11"/>
  <c r="C14" i="11"/>
  <c r="AA13" i="11"/>
  <c r="Y18" i="11"/>
  <c r="Y12" i="11"/>
  <c r="Y16" i="11"/>
  <c r="G18" i="11"/>
  <c r="E24" i="11"/>
  <c r="I25" i="11"/>
  <c r="W27" i="11"/>
  <c r="Q25" i="11"/>
  <c r="AC19" i="11"/>
  <c r="O19" i="11"/>
  <c r="Y13" i="11"/>
  <c r="Y28" i="11"/>
  <c r="G20" i="11"/>
  <c r="G16" i="11"/>
  <c r="G12" i="11"/>
  <c r="U29" i="11"/>
  <c r="U27" i="11"/>
  <c r="E21" i="11"/>
  <c r="E28" i="11"/>
  <c r="I26" i="11"/>
  <c r="I30" i="11"/>
  <c r="I19" i="11"/>
  <c r="W30" i="11"/>
  <c r="W15" i="11"/>
  <c r="S17" i="11"/>
  <c r="S19" i="11"/>
  <c r="S12" i="11"/>
  <c r="Q14" i="11"/>
  <c r="Q29" i="11"/>
  <c r="AE12" i="11"/>
  <c r="AE23" i="11"/>
  <c r="AC14" i="11"/>
  <c r="AC20" i="11"/>
  <c r="AC17" i="11"/>
  <c r="M27" i="11"/>
  <c r="M21" i="11"/>
  <c r="C28" i="11"/>
  <c r="C25" i="11"/>
  <c r="O21" i="11"/>
  <c r="O12" i="11"/>
  <c r="O24" i="11"/>
  <c r="AA26" i="11"/>
  <c r="AA15" i="11"/>
  <c r="K20" i="11"/>
  <c r="K24" i="11"/>
  <c r="K28" i="11"/>
  <c r="Y29" i="11"/>
  <c r="Y14" i="11"/>
  <c r="G23" i="11"/>
  <c r="G21" i="11"/>
  <c r="G15" i="11"/>
  <c r="U23" i="11"/>
  <c r="U14" i="11"/>
  <c r="E14" i="11"/>
  <c r="E26" i="11"/>
  <c r="I18" i="11"/>
  <c r="I13" i="11"/>
  <c r="I21" i="11"/>
  <c r="W24" i="11"/>
  <c r="W14" i="11"/>
  <c r="S21" i="11"/>
  <c r="S25" i="11"/>
  <c r="Q22" i="11"/>
  <c r="Q27" i="11"/>
  <c r="Q17" i="11"/>
  <c r="AE25" i="11"/>
  <c r="AE17" i="11"/>
  <c r="AC18" i="11"/>
  <c r="AC30" i="11"/>
  <c r="AC29" i="11"/>
  <c r="M19" i="11"/>
  <c r="M13" i="11"/>
  <c r="C19" i="11"/>
  <c r="C20" i="11"/>
  <c r="O15" i="11"/>
  <c r="O25" i="11"/>
  <c r="O22" i="11"/>
  <c r="AA18" i="11"/>
  <c r="AA14" i="11"/>
  <c r="K29" i="11"/>
  <c r="K13" i="11"/>
  <c r="AA25" i="11"/>
  <c r="K26" i="11"/>
  <c r="S29" i="11"/>
  <c r="AE19" i="11"/>
  <c r="AC15" i="11"/>
  <c r="C23" i="11"/>
  <c r="O13" i="11"/>
  <c r="AA29" i="11"/>
  <c r="Y23" i="11"/>
  <c r="Y21" i="11"/>
  <c r="G22" i="11"/>
  <c r="G27" i="11"/>
  <c r="U30" i="11"/>
  <c r="U17" i="11"/>
  <c r="U25" i="11"/>
  <c r="E29" i="11"/>
  <c r="E18" i="11"/>
  <c r="I12" i="11"/>
  <c r="I29" i="11"/>
  <c r="I27" i="11"/>
  <c r="W13" i="11"/>
  <c r="W28" i="11"/>
  <c r="S15" i="11"/>
  <c r="S20" i="11"/>
  <c r="Q16" i="11"/>
  <c r="Q18" i="11"/>
  <c r="Q12" i="11"/>
  <c r="AE20" i="11"/>
  <c r="AE16" i="11"/>
  <c r="AC12" i="11"/>
  <c r="AC22" i="11"/>
  <c r="M28" i="11"/>
  <c r="M12" i="11"/>
  <c r="M17" i="11"/>
  <c r="C22" i="11"/>
  <c r="C18" i="11"/>
  <c r="O27" i="11"/>
  <c r="O20" i="11"/>
  <c r="O30" i="11"/>
  <c r="AA12" i="11"/>
  <c r="AA16" i="11"/>
  <c r="K23" i="11"/>
  <c r="K21" i="11"/>
  <c r="Y17" i="11"/>
  <c r="Y19" i="11"/>
  <c r="G30" i="11"/>
  <c r="G19" i="11"/>
  <c r="U24" i="11"/>
  <c r="U22" i="11"/>
  <c r="U19" i="11"/>
  <c r="E23" i="11"/>
  <c r="E12" i="11"/>
  <c r="I24" i="11"/>
  <c r="I17" i="11"/>
  <c r="W25" i="11"/>
  <c r="W23" i="11"/>
  <c r="W26" i="11"/>
  <c r="S14" i="11"/>
  <c r="S24" i="11"/>
  <c r="Q28" i="11"/>
  <c r="Q30" i="11"/>
  <c r="Q23" i="11"/>
  <c r="AE28" i="11"/>
  <c r="AE24" i="11"/>
  <c r="AC25" i="11"/>
  <c r="AC16" i="11"/>
  <c r="M14" i="11"/>
  <c r="M25" i="11"/>
  <c r="M23" i="11"/>
  <c r="C16" i="11"/>
  <c r="C12" i="11"/>
  <c r="O18" i="11"/>
  <c r="O29" i="11"/>
  <c r="AA27" i="11"/>
  <c r="AA22" i="11"/>
  <c r="K15" i="11"/>
  <c r="S26" i="11"/>
  <c r="AE18" i="11"/>
  <c r="M20" i="11"/>
  <c r="C26" i="11"/>
  <c r="K27" i="11"/>
  <c r="Y30" i="11"/>
  <c r="E15" i="11"/>
  <c r="S18" i="11"/>
  <c r="M30" i="11"/>
  <c r="AA21" i="11"/>
  <c r="E25" i="11"/>
  <c r="Q15" i="11"/>
  <c r="M29" i="11"/>
  <c r="K19" i="11"/>
  <c r="G17" i="11"/>
  <c r="AE26" i="11"/>
  <c r="K30" i="11"/>
  <c r="S28" i="11"/>
  <c r="Y22" i="11"/>
  <c r="G25" i="11"/>
  <c r="I20" i="11"/>
  <c r="Q20" i="11"/>
  <c r="C17" i="11"/>
  <c r="K25" i="11"/>
  <c r="I16" i="11"/>
  <c r="C27" i="11"/>
  <c r="AC13" i="11"/>
  <c r="G26" i="11"/>
  <c r="W16" i="11"/>
  <c r="AE29" i="11"/>
  <c r="C13" i="11"/>
  <c r="K16" i="11"/>
  <c r="U28" i="11"/>
  <c r="W19" i="11"/>
  <c r="AC28" i="11"/>
  <c r="O26" i="11"/>
  <c r="K22" i="11"/>
  <c r="AA23" i="11"/>
  <c r="U12" i="11"/>
  <c r="S23" i="11"/>
  <c r="AC26" i="11"/>
  <c r="O16" i="11"/>
  <c r="E13" i="11"/>
  <c r="K60" i="22" l="1"/>
  <c r="K68" i="22"/>
  <c r="K64" i="22"/>
  <c r="K58" i="22"/>
  <c r="K70" i="22"/>
  <c r="K69" i="22" s="1"/>
  <c r="K59" i="22"/>
  <c r="K71" i="22"/>
  <c r="K61" i="22"/>
  <c r="K57" i="22"/>
  <c r="K56" i="22" s="1"/>
  <c r="K63" i="22"/>
  <c r="K62" i="22" s="1"/>
  <c r="K65" i="22"/>
  <c r="K67" i="22"/>
  <c r="K66" i="22" s="1"/>
  <c r="K49" i="22"/>
  <c r="BO13" i="11"/>
  <c r="CW13" i="11" s="1"/>
  <c r="C11" i="16" s="1"/>
  <c r="AJ13" i="11"/>
  <c r="AI13" i="11"/>
  <c r="BS21" i="11"/>
  <c r="DA21" i="11" s="1"/>
  <c r="G19" i="16" s="1"/>
  <c r="AQ21" i="11"/>
  <c r="AR21" i="11"/>
  <c r="BQ22" i="11"/>
  <c r="CY22" i="11" s="1"/>
  <c r="E20" i="16" s="1"/>
  <c r="AM22" i="11"/>
  <c r="AN22" i="11"/>
  <c r="BD14" i="11"/>
  <c r="BY14" i="11"/>
  <c r="DG14" i="11" s="1"/>
  <c r="M12" i="16" s="1"/>
  <c r="BC14" i="11"/>
  <c r="AW14" i="11"/>
  <c r="AX14" i="11"/>
  <c r="BV14" i="11"/>
  <c r="DD14" i="11" s="1"/>
  <c r="J12" i="16" s="1"/>
  <c r="AX21" i="11"/>
  <c r="BV21" i="11"/>
  <c r="DD21" i="11" s="1"/>
  <c r="J19" i="16" s="1"/>
  <c r="AW21" i="11"/>
  <c r="BY21" i="11"/>
  <c r="DG21" i="11" s="1"/>
  <c r="M19" i="16" s="1"/>
  <c r="BD21" i="11"/>
  <c r="BC21" i="11"/>
  <c r="BP17" i="11"/>
  <c r="CX17" i="11" s="1"/>
  <c r="D15" i="16" s="1"/>
  <c r="AL17" i="11"/>
  <c r="AK17" i="11"/>
  <c r="BV20" i="11"/>
  <c r="DD20" i="11" s="1"/>
  <c r="J18" i="16" s="1"/>
  <c r="AX20" i="11"/>
  <c r="AW20" i="11"/>
  <c r="BW14" i="11"/>
  <c r="DE14" i="11" s="1"/>
  <c r="K12" i="16" s="1"/>
  <c r="AZ14" i="11"/>
  <c r="AY14" i="11"/>
  <c r="BS26" i="11"/>
  <c r="DA26" i="11" s="1"/>
  <c r="G24" i="16" s="1"/>
  <c r="AQ26" i="11"/>
  <c r="AR26" i="11"/>
  <c r="AN15" i="11"/>
  <c r="BQ15" i="11"/>
  <c r="CY15" i="11" s="1"/>
  <c r="E13" i="16" s="1"/>
  <c r="AM15" i="11"/>
  <c r="BW12" i="11"/>
  <c r="DE12" i="11" s="1"/>
  <c r="K10" i="16" s="1"/>
  <c r="AZ12" i="11"/>
  <c r="AY12" i="11"/>
  <c r="BE13" i="11"/>
  <c r="BF13" i="11"/>
  <c r="BZ13" i="11"/>
  <c r="DH13" i="11" s="1"/>
  <c r="N11" i="16" s="1"/>
  <c r="BO24" i="11"/>
  <c r="CW24" i="11" s="1"/>
  <c r="C22" i="16" s="1"/>
  <c r="AI24" i="11"/>
  <c r="AJ24" i="11"/>
  <c r="BJ23" i="11"/>
  <c r="BI23" i="11"/>
  <c r="CB23" i="11"/>
  <c r="DJ23" i="11" s="1"/>
  <c r="P21" i="16" s="1"/>
  <c r="BC16" i="11"/>
  <c r="BY16" i="11"/>
  <c r="DG16" i="11" s="1"/>
  <c r="M14" i="16" s="1"/>
  <c r="BD16" i="11"/>
  <c r="AU29" i="11"/>
  <c r="AV29" i="11"/>
  <c r="BU29" i="11"/>
  <c r="DC29" i="11" s="1"/>
  <c r="I27" i="16" s="1"/>
  <c r="CA16" i="11"/>
  <c r="DI16" i="11" s="1"/>
  <c r="O14" i="16" s="1"/>
  <c r="BG16" i="11"/>
  <c r="BH16" i="11"/>
  <c r="BZ23" i="11"/>
  <c r="DH23" i="11" s="1"/>
  <c r="N21" i="16" s="1"/>
  <c r="BE23" i="11"/>
  <c r="BF23" i="11"/>
  <c r="BR21" i="11"/>
  <c r="CZ21" i="11" s="1"/>
  <c r="F19" i="16" s="1"/>
  <c r="AP21" i="11"/>
  <c r="AO21" i="11"/>
  <c r="AZ19" i="11"/>
  <c r="BW19" i="11"/>
  <c r="DE19" i="11" s="1"/>
  <c r="K17" i="16" s="1"/>
  <c r="AY19" i="11"/>
  <c r="BF12" i="11"/>
  <c r="BE12" i="11"/>
  <c r="BZ12" i="11"/>
  <c r="DH12" i="11" s="1"/>
  <c r="N10" i="16" s="1"/>
  <c r="CC15" i="11"/>
  <c r="DK15" i="11" s="1"/>
  <c r="Q13" i="16" s="1"/>
  <c r="BK15" i="11"/>
  <c r="BL15" i="11"/>
  <c r="AU23" i="11"/>
  <c r="AV23" i="11"/>
  <c r="BU23" i="11"/>
  <c r="DC23" i="11" s="1"/>
  <c r="I21" i="16" s="1"/>
  <c r="BU26" i="11"/>
  <c r="DC26" i="11" s="1"/>
  <c r="I24" i="16" s="1"/>
  <c r="AV26" i="11"/>
  <c r="AU26" i="11"/>
  <c r="BO26" i="11"/>
  <c r="CW26" i="11" s="1"/>
  <c r="C24" i="16" s="1"/>
  <c r="AI26" i="11"/>
  <c r="AJ26" i="11"/>
  <c r="BH12" i="11"/>
  <c r="BG12" i="11"/>
  <c r="CA12" i="11"/>
  <c r="DI12" i="11" s="1"/>
  <c r="O10" i="16" s="1"/>
  <c r="BR13" i="11"/>
  <c r="CZ13" i="11" s="1"/>
  <c r="F11" i="16" s="1"/>
  <c r="AP13" i="11"/>
  <c r="AO13" i="11"/>
  <c r="BI19" i="11"/>
  <c r="BJ19" i="11"/>
  <c r="CB19" i="11"/>
  <c r="DJ19" i="11" s="1"/>
  <c r="P17" i="16" s="1"/>
  <c r="BO29" i="11"/>
  <c r="CW29" i="11" s="1"/>
  <c r="C27" i="16" s="1"/>
  <c r="AJ29" i="11"/>
  <c r="AI29" i="11"/>
  <c r="BE15" i="11"/>
  <c r="BF15" i="11"/>
  <c r="BZ15" i="11"/>
  <c r="DH15" i="11" s="1"/>
  <c r="N13" i="16" s="1"/>
  <c r="CC22" i="11"/>
  <c r="DK22" i="11" s="1"/>
  <c r="Q20" i="16" s="1"/>
  <c r="BL22" i="11"/>
  <c r="BK22" i="11"/>
  <c r="BI28" i="11"/>
  <c r="BJ28" i="11"/>
  <c r="CB28" i="11"/>
  <c r="DJ28" i="11" s="1"/>
  <c r="P26" i="16" s="1"/>
  <c r="BJ13" i="11"/>
  <c r="BI13" i="11"/>
  <c r="CB13" i="11"/>
  <c r="DJ13" i="11" s="1"/>
  <c r="P11" i="16" s="1"/>
  <c r="BZ22" i="11"/>
  <c r="DH22" i="11" s="1"/>
  <c r="N20" i="16" s="1"/>
  <c r="BF22" i="11"/>
  <c r="BE22" i="11"/>
  <c r="BP25" i="11"/>
  <c r="CX25" i="11" s="1"/>
  <c r="D23" i="16" s="1"/>
  <c r="AL25" i="11"/>
  <c r="AK25" i="11"/>
  <c r="AT20" i="11"/>
  <c r="BT20" i="11"/>
  <c r="DB20" i="11" s="1"/>
  <c r="H18" i="16" s="1"/>
  <c r="AS20" i="11"/>
  <c r="BO12" i="11"/>
  <c r="AJ12" i="11"/>
  <c r="AI12" i="11"/>
  <c r="BK28" i="11"/>
  <c r="CC28" i="11"/>
  <c r="DK28" i="11" s="1"/>
  <c r="Q26" i="16" s="1"/>
  <c r="BL28" i="11"/>
  <c r="BD25" i="11"/>
  <c r="BC25" i="11"/>
  <c r="BY25" i="11"/>
  <c r="DG25" i="11" s="1"/>
  <c r="M23" i="16" s="1"/>
  <c r="AM19" i="11"/>
  <c r="BQ19" i="11"/>
  <c r="CY19" i="11" s="1"/>
  <c r="E17" i="16" s="1"/>
  <c r="AN19" i="11"/>
  <c r="AV30" i="11"/>
  <c r="AU30" i="11"/>
  <c r="BU30" i="11"/>
  <c r="DC30" i="11" s="1"/>
  <c r="I28" i="16" s="1"/>
  <c r="BJ22" i="11"/>
  <c r="CB22" i="11"/>
  <c r="DJ22" i="11" s="1"/>
  <c r="P20" i="16" s="1"/>
  <c r="BI22" i="11"/>
  <c r="BW15" i="11"/>
  <c r="DE15" i="11" s="1"/>
  <c r="K13" i="16" s="1"/>
  <c r="AY15" i="11"/>
  <c r="AZ15" i="11"/>
  <c r="BX25" i="11"/>
  <c r="DF25" i="11" s="1"/>
  <c r="L23" i="16" s="1"/>
  <c r="BB25" i="11"/>
  <c r="BA25" i="11"/>
  <c r="BU13" i="11"/>
  <c r="DC13" i="11" s="1"/>
  <c r="I11" i="16" s="1"/>
  <c r="AV13" i="11"/>
  <c r="AU13" i="11"/>
  <c r="BS29" i="11"/>
  <c r="DA29" i="11" s="1"/>
  <c r="G27" i="16" s="1"/>
  <c r="AQ29" i="11"/>
  <c r="AR29" i="11"/>
  <c r="AT13" i="11"/>
  <c r="BT13" i="11"/>
  <c r="DB13" i="11" s="1"/>
  <c r="H11" i="16" s="1"/>
  <c r="AS13" i="11"/>
  <c r="AX27" i="11"/>
  <c r="BV27" i="11"/>
  <c r="DD27" i="11" s="1"/>
  <c r="J25" i="16" s="1"/>
  <c r="AW27" i="11"/>
  <c r="BR18" i="11"/>
  <c r="CZ18" i="11" s="1"/>
  <c r="F16" i="16" s="1"/>
  <c r="AP18" i="11"/>
  <c r="AO18" i="11"/>
  <c r="BE14" i="11"/>
  <c r="BZ14" i="11"/>
  <c r="DH14" i="11" s="1"/>
  <c r="N12" i="16" s="1"/>
  <c r="BF14" i="11"/>
  <c r="AV12" i="11"/>
  <c r="AU12" i="11"/>
  <c r="BU12" i="11"/>
  <c r="DC12" i="11" s="1"/>
  <c r="I10" i="16" s="1"/>
  <c r="BJ14" i="11"/>
  <c r="CB14" i="11"/>
  <c r="DJ14" i="11" s="1"/>
  <c r="P12" i="16" s="1"/>
  <c r="BI14" i="11"/>
  <c r="BD15" i="11"/>
  <c r="BY15" i="11"/>
  <c r="DG15" i="11" s="1"/>
  <c r="M13" i="16" s="1"/>
  <c r="BC15" i="11"/>
  <c r="BA29" i="11"/>
  <c r="BX29" i="11"/>
  <c r="DF29" i="11" s="1"/>
  <c r="L27" i="16" s="1"/>
  <c r="BB29" i="11"/>
  <c r="AW25" i="11"/>
  <c r="BV25" i="11"/>
  <c r="DD25" i="11" s="1"/>
  <c r="J23" i="16" s="1"/>
  <c r="AX25" i="11"/>
  <c r="BG13" i="11"/>
  <c r="BH13" i="11"/>
  <c r="CA13" i="11"/>
  <c r="DI13" i="11" s="1"/>
  <c r="O11" i="16" s="1"/>
  <c r="AK20" i="11"/>
  <c r="BP20" i="11"/>
  <c r="CX20" i="11" s="1"/>
  <c r="D18" i="16" s="1"/>
  <c r="AL20" i="11"/>
  <c r="CA28" i="11"/>
  <c r="DI28" i="11" s="1"/>
  <c r="O26" i="16" s="1"/>
  <c r="BG28" i="11"/>
  <c r="BH28" i="11"/>
  <c r="BT22" i="11"/>
  <c r="DB22" i="11" s="1"/>
  <c r="H20" i="16" s="1"/>
  <c r="AS22" i="11"/>
  <c r="AT22" i="11"/>
  <c r="AX26" i="11"/>
  <c r="BV26" i="11"/>
  <c r="DD26" i="11" s="1"/>
  <c r="J24" i="16" s="1"/>
  <c r="AW26" i="11"/>
  <c r="BP19" i="11"/>
  <c r="CX19" i="11" s="1"/>
  <c r="D17" i="16" s="1"/>
  <c r="AK19" i="11"/>
  <c r="AL19" i="11"/>
  <c r="BZ20" i="11"/>
  <c r="DH20" i="11" s="1"/>
  <c r="N18" i="16" s="1"/>
  <c r="BF20" i="11"/>
  <c r="BE20" i="11"/>
  <c r="BO30" i="11"/>
  <c r="CW30" i="11" s="1"/>
  <c r="C28" i="16" s="1"/>
  <c r="AJ30" i="11"/>
  <c r="AI30" i="11"/>
  <c r="CC14" i="11"/>
  <c r="DK14" i="11" s="1"/>
  <c r="Q12" i="16" s="1"/>
  <c r="BL14" i="11"/>
  <c r="BK14" i="11"/>
  <c r="BY20" i="11"/>
  <c r="DG20" i="11" s="1"/>
  <c r="M18" i="16" s="1"/>
  <c r="BD20" i="11"/>
  <c r="BC20" i="11"/>
  <c r="BQ14" i="11"/>
  <c r="CY14" i="11" s="1"/>
  <c r="E12" i="16" s="1"/>
  <c r="AM14" i="11"/>
  <c r="AN14" i="11"/>
  <c r="BX12" i="11"/>
  <c r="DF12" i="11" s="1"/>
  <c r="L10" i="16" s="1"/>
  <c r="BB12" i="11"/>
  <c r="BA12" i="11"/>
  <c r="AK15" i="11"/>
  <c r="BP15" i="11"/>
  <c r="CX15" i="11" s="1"/>
  <c r="D13" i="16" s="1"/>
  <c r="AL15" i="11"/>
  <c r="AL23" i="11"/>
  <c r="BP23" i="11"/>
  <c r="CX23" i="11" s="1"/>
  <c r="D21" i="16" s="1"/>
  <c r="AK23" i="11"/>
  <c r="BR29" i="11"/>
  <c r="CZ29" i="11" s="1"/>
  <c r="F27" i="16" s="1"/>
  <c r="AO29" i="11"/>
  <c r="AP29" i="11"/>
  <c r="BI18" i="11"/>
  <c r="CB18" i="11"/>
  <c r="DJ18" i="11" s="1"/>
  <c r="P16" i="16" s="1"/>
  <c r="BJ18" i="11"/>
  <c r="BT21" i="11"/>
  <c r="DB21" i="11" s="1"/>
  <c r="H19" i="16" s="1"/>
  <c r="AS21" i="11"/>
  <c r="AT21" i="11"/>
  <c r="AM18" i="11"/>
  <c r="AN18" i="11"/>
  <c r="BQ18" i="11"/>
  <c r="CY18" i="11" s="1"/>
  <c r="E16" i="16" s="1"/>
  <c r="CC13" i="11"/>
  <c r="DK13" i="11" s="1"/>
  <c r="Q11" i="16" s="1"/>
  <c r="BK13" i="11"/>
  <c r="BL13" i="11"/>
  <c r="BT26" i="11"/>
  <c r="DB26" i="11" s="1"/>
  <c r="H24" i="16" s="1"/>
  <c r="AS26" i="11"/>
  <c r="AT26" i="11"/>
  <c r="BL29" i="11"/>
  <c r="CC29" i="11"/>
  <c r="DK29" i="11" s="1"/>
  <c r="Q27" i="16" s="1"/>
  <c r="BK29" i="11"/>
  <c r="BG27" i="11"/>
  <c r="CA27" i="11"/>
  <c r="DI27" i="11" s="1"/>
  <c r="O25" i="16" s="1"/>
  <c r="BH27" i="11"/>
  <c r="AR23" i="11"/>
  <c r="AQ23" i="11"/>
  <c r="BS23" i="11"/>
  <c r="DA23" i="11" s="1"/>
  <c r="G21" i="16" s="1"/>
  <c r="AV15" i="11"/>
  <c r="BU15" i="11"/>
  <c r="DC15" i="11" s="1"/>
  <c r="I13" i="16" s="1"/>
  <c r="AU15" i="11"/>
  <c r="BH15" i="11"/>
  <c r="CA15" i="11"/>
  <c r="DI15" i="11" s="1"/>
  <c r="O13" i="16" s="1"/>
  <c r="BG15" i="11"/>
  <c r="BE24" i="11"/>
  <c r="BZ24" i="11"/>
  <c r="DH24" i="11" s="1"/>
  <c r="N22" i="16" s="1"/>
  <c r="BF24" i="11"/>
  <c r="AN28" i="11"/>
  <c r="AM28" i="11"/>
  <c r="BQ28" i="11"/>
  <c r="CY28" i="11" s="1"/>
  <c r="E26" i="16" s="1"/>
  <c r="AY27" i="11"/>
  <c r="AZ27" i="11"/>
  <c r="BW27" i="11"/>
  <c r="DE27" i="11" s="1"/>
  <c r="K25" i="16" s="1"/>
  <c r="BR20" i="11"/>
  <c r="CZ20" i="11" s="1"/>
  <c r="F18" i="16" s="1"/>
  <c r="AP20" i="11"/>
  <c r="AO20" i="11"/>
  <c r="BJ25" i="11"/>
  <c r="BI25" i="11"/>
  <c r="CB25" i="11"/>
  <c r="DJ25" i="11" s="1"/>
  <c r="P23" i="16" s="1"/>
  <c r="BT12" i="11"/>
  <c r="DB12" i="11" s="1"/>
  <c r="H10" i="16" s="1"/>
  <c r="AS12" i="11"/>
  <c r="AT12" i="11"/>
  <c r="BO20" i="11"/>
  <c r="CW20" i="11" s="1"/>
  <c r="C18" i="16" s="1"/>
  <c r="AJ20" i="11"/>
  <c r="AI20" i="11"/>
  <c r="BH26" i="11"/>
  <c r="CA26" i="11"/>
  <c r="DI26" i="11" s="1"/>
  <c r="O24" i="16" s="1"/>
  <c r="BG26" i="11"/>
  <c r="BU19" i="11"/>
  <c r="DC19" i="11" s="1"/>
  <c r="I17" i="16" s="1"/>
  <c r="AU19" i="11"/>
  <c r="AV19" i="11"/>
  <c r="BO15" i="11"/>
  <c r="CW15" i="11" s="1"/>
  <c r="C13" i="16" s="1"/>
  <c r="AI15" i="11"/>
  <c r="AJ15" i="11"/>
  <c r="BX21" i="11"/>
  <c r="DF21" i="11" s="1"/>
  <c r="L19" i="16" s="1"/>
  <c r="BB21" i="11"/>
  <c r="BA21" i="11"/>
  <c r="AX15" i="11"/>
  <c r="AW15" i="11"/>
  <c r="BV15" i="11"/>
  <c r="DD15" i="11" s="1"/>
  <c r="J13" i="16" s="1"/>
  <c r="BD23" i="11"/>
  <c r="BC23" i="11"/>
  <c r="BY23" i="11"/>
  <c r="DG23" i="11" s="1"/>
  <c r="M21" i="16" s="1"/>
  <c r="AZ20" i="11"/>
  <c r="AY20" i="11"/>
  <c r="BW20" i="11"/>
  <c r="DE20" i="11" s="1"/>
  <c r="K18" i="16" s="1"/>
  <c r="AQ13" i="11"/>
  <c r="BS13" i="11"/>
  <c r="DA13" i="11" s="1"/>
  <c r="G11" i="16" s="1"/>
  <c r="AR13" i="11"/>
  <c r="AN23" i="11"/>
  <c r="BQ23" i="11"/>
  <c r="CY23" i="11" s="1"/>
  <c r="E21" i="16" s="1"/>
  <c r="AM23" i="11"/>
  <c r="AY17" i="11"/>
  <c r="AZ17" i="11"/>
  <c r="BW17" i="11"/>
  <c r="DE17" i="11" s="1"/>
  <c r="K15" i="16" s="1"/>
  <c r="BS12" i="11"/>
  <c r="DA12" i="11" s="1"/>
  <c r="G10" i="16" s="1"/>
  <c r="AR12" i="11"/>
  <c r="AQ12" i="11"/>
  <c r="AO22" i="11"/>
  <c r="BR22" i="11"/>
  <c r="CZ22" i="11" s="1"/>
  <c r="F20" i="16" s="1"/>
  <c r="AP22" i="11"/>
  <c r="BX13" i="11"/>
  <c r="DF13" i="11" s="1"/>
  <c r="L11" i="16" s="1"/>
  <c r="BB13" i="11"/>
  <c r="BA13" i="11"/>
  <c r="BU16" i="11"/>
  <c r="DC16" i="11" s="1"/>
  <c r="I14" i="16" s="1"/>
  <c r="AU16" i="11"/>
  <c r="AV16" i="11"/>
  <c r="BC19" i="11"/>
  <c r="BY19" i="11"/>
  <c r="DG19" i="11" s="1"/>
  <c r="M17" i="16" s="1"/>
  <c r="BD19" i="11"/>
  <c r="BO27" i="11"/>
  <c r="CW27" i="11" s="1"/>
  <c r="C25" i="16" s="1"/>
  <c r="AI27" i="11"/>
  <c r="AJ27" i="11"/>
  <c r="BW28" i="11"/>
  <c r="DE28" i="11" s="1"/>
  <c r="K26" i="16" s="1"/>
  <c r="AZ28" i="11"/>
  <c r="AY28" i="11"/>
  <c r="BH21" i="11"/>
  <c r="CA21" i="11"/>
  <c r="DI21" i="11" s="1"/>
  <c r="O19" i="16" s="1"/>
  <c r="BG21" i="11"/>
  <c r="BK18" i="11"/>
  <c r="BL18" i="11"/>
  <c r="CC18" i="11"/>
  <c r="DK18" i="11" s="1"/>
  <c r="Q16" i="16" s="1"/>
  <c r="BO16" i="11"/>
  <c r="CW16" i="11" s="1"/>
  <c r="C14" i="16" s="1"/>
  <c r="AJ16" i="11"/>
  <c r="AI16" i="11"/>
  <c r="BV23" i="11"/>
  <c r="DD23" i="11" s="1"/>
  <c r="J21" i="16" s="1"/>
  <c r="AX23" i="11"/>
  <c r="AW23" i="11"/>
  <c r="BR17" i="11"/>
  <c r="CZ17" i="11" s="1"/>
  <c r="F15" i="16" s="1"/>
  <c r="AP17" i="11"/>
  <c r="AO17" i="11"/>
  <c r="AN30" i="11"/>
  <c r="AM30" i="11"/>
  <c r="BQ30" i="11"/>
  <c r="CY30" i="11" s="1"/>
  <c r="E28" i="16" s="1"/>
  <c r="AV20" i="11"/>
  <c r="AU20" i="11"/>
  <c r="BU20" i="11"/>
  <c r="DC20" i="11" s="1"/>
  <c r="I18" i="16" s="1"/>
  <c r="CB12" i="11"/>
  <c r="DJ12" i="11" s="1"/>
  <c r="P10" i="16" s="1"/>
  <c r="BI12" i="11"/>
  <c r="BJ12" i="11"/>
  <c r="BC28" i="11"/>
  <c r="BY28" i="11"/>
  <c r="DG28" i="11" s="1"/>
  <c r="M26" i="16" s="1"/>
  <c r="BD28" i="11"/>
  <c r="BB17" i="11"/>
  <c r="BA17" i="11"/>
  <c r="BX17" i="11"/>
  <c r="DF17" i="11" s="1"/>
  <c r="L15" i="16" s="1"/>
  <c r="BO23" i="11"/>
  <c r="CW23" i="11" s="1"/>
  <c r="C21" i="16" s="1"/>
  <c r="AJ23" i="11"/>
  <c r="AI23" i="11"/>
  <c r="BG14" i="11"/>
  <c r="BH14" i="11"/>
  <c r="CA14" i="11"/>
  <c r="DI14" i="11" s="1"/>
  <c r="O12" i="16" s="1"/>
  <c r="AT19" i="11"/>
  <c r="AS19" i="11"/>
  <c r="BT19" i="11"/>
  <c r="DB19" i="11" s="1"/>
  <c r="H17" i="16" s="1"/>
  <c r="AX22" i="11"/>
  <c r="AW22" i="11"/>
  <c r="BV22" i="11"/>
  <c r="DD22" i="11" s="1"/>
  <c r="J20" i="16" s="1"/>
  <c r="AK26" i="11"/>
  <c r="AL26" i="11"/>
  <c r="BP26" i="11"/>
  <c r="CX26" i="11" s="1"/>
  <c r="D24" i="16" s="1"/>
  <c r="BE29" i="11"/>
  <c r="BZ29" i="11"/>
  <c r="DH29" i="11" s="1"/>
  <c r="N27" i="16" s="1"/>
  <c r="BF29" i="11"/>
  <c r="AU21" i="11"/>
  <c r="AV21" i="11"/>
  <c r="BU21" i="11"/>
  <c r="DC21" i="11" s="1"/>
  <c r="I19" i="16" s="1"/>
  <c r="CC23" i="11"/>
  <c r="DK23" i="11" s="1"/>
  <c r="Q21" i="16" s="1"/>
  <c r="BK23" i="11"/>
  <c r="BL23" i="11"/>
  <c r="BY30" i="11"/>
  <c r="DG30" i="11" s="1"/>
  <c r="M28" i="16" s="1"/>
  <c r="BD30" i="11"/>
  <c r="BC30" i="11"/>
  <c r="BQ12" i="11"/>
  <c r="CY12" i="11" s="1"/>
  <c r="E10" i="16" s="1"/>
  <c r="AN12" i="11"/>
  <c r="AM12" i="11"/>
  <c r="BC27" i="11"/>
  <c r="BD27" i="11"/>
  <c r="BY27" i="11"/>
  <c r="DG27" i="11" s="1"/>
  <c r="M25" i="16" s="1"/>
  <c r="BO14" i="11"/>
  <c r="CW14" i="11" s="1"/>
  <c r="C12" i="16" s="1"/>
  <c r="AJ14" i="11"/>
  <c r="AI14" i="11"/>
  <c r="AL16" i="11"/>
  <c r="BP16" i="11"/>
  <c r="CX16" i="11" s="1"/>
  <c r="D14" i="16" s="1"/>
  <c r="AK16" i="11"/>
  <c r="BG24" i="11"/>
  <c r="CA24" i="11"/>
  <c r="DI24" i="11" s="1"/>
  <c r="O22" i="16" s="1"/>
  <c r="BH24" i="11"/>
  <c r="AT18" i="11"/>
  <c r="BT18" i="11"/>
  <c r="DB18" i="11" s="1"/>
  <c r="H16" i="16" s="1"/>
  <c r="AS18" i="11"/>
  <c r="AZ13" i="11"/>
  <c r="BW13" i="11"/>
  <c r="DE13" i="11" s="1"/>
  <c r="K11" i="16" s="1"/>
  <c r="AY13" i="11"/>
  <c r="BP22" i="11"/>
  <c r="CX22" i="11" s="1"/>
  <c r="D20" i="16" s="1"/>
  <c r="AK22" i="11"/>
  <c r="AL22" i="11"/>
  <c r="BS14" i="11"/>
  <c r="DA14" i="11" s="1"/>
  <c r="G12" i="16" s="1"/>
  <c r="AR14" i="11"/>
  <c r="AQ14" i="11"/>
  <c r="BO21" i="11"/>
  <c r="CW21" i="11" s="1"/>
  <c r="C19" i="16" s="1"/>
  <c r="AI21" i="11"/>
  <c r="AJ21" i="11"/>
  <c r="BK21" i="11"/>
  <c r="BL21" i="11"/>
  <c r="CC21" i="11"/>
  <c r="DK21" i="11" s="1"/>
  <c r="Q19" i="16" s="1"/>
  <c r="AO28" i="11"/>
  <c r="AP28" i="11"/>
  <c r="BR28" i="11"/>
  <c r="CZ28" i="11" s="1"/>
  <c r="F26" i="16" s="1"/>
  <c r="AN24" i="11"/>
  <c r="AM24" i="11"/>
  <c r="BQ24" i="11"/>
  <c r="CY24" i="11" s="1"/>
  <c r="E22" i="16" s="1"/>
  <c r="AN17" i="11"/>
  <c r="AM17" i="11"/>
  <c r="BQ17" i="11"/>
  <c r="CY17" i="11" s="1"/>
  <c r="E15" i="16" s="1"/>
  <c r="AS14" i="11"/>
  <c r="AT14" i="11"/>
  <c r="BT14" i="11"/>
  <c r="DB14" i="11" s="1"/>
  <c r="H12" i="16" s="1"/>
  <c r="BO22" i="11"/>
  <c r="CW22" i="11" s="1"/>
  <c r="C20" i="16" s="1"/>
  <c r="AI22" i="11"/>
  <c r="AJ22" i="11"/>
  <c r="BU25" i="11"/>
  <c r="DC25" i="11" s="1"/>
  <c r="I23" i="16" s="1"/>
  <c r="AU25" i="11"/>
  <c r="AV25" i="11"/>
  <c r="AR20" i="11"/>
  <c r="AQ20" i="11"/>
  <c r="BS20" i="11"/>
  <c r="DA20" i="11" s="1"/>
  <c r="G18" i="16" s="1"/>
  <c r="BE28" i="11"/>
  <c r="BZ28" i="11"/>
  <c r="DH28" i="11" s="1"/>
  <c r="N26" i="16" s="1"/>
  <c r="BF28" i="11"/>
  <c r="AV14" i="11"/>
  <c r="AU14" i="11"/>
  <c r="BU14" i="11"/>
  <c r="DC14" i="11" s="1"/>
  <c r="I12" i="16" s="1"/>
  <c r="CA20" i="11"/>
  <c r="DI20" i="11" s="1"/>
  <c r="O18" i="16" s="1"/>
  <c r="BH20" i="11"/>
  <c r="BG20" i="11"/>
  <c r="BZ26" i="11"/>
  <c r="DH26" i="11" s="1"/>
  <c r="N24" i="16" s="1"/>
  <c r="BE26" i="11"/>
  <c r="BF26" i="11"/>
  <c r="BS19" i="11"/>
  <c r="DA19" i="11" s="1"/>
  <c r="G17" i="16" s="1"/>
  <c r="AQ19" i="11"/>
  <c r="AR19" i="11"/>
  <c r="CB16" i="11"/>
  <c r="DJ16" i="11" s="1"/>
  <c r="P14" i="16" s="1"/>
  <c r="BJ16" i="11"/>
  <c r="BI16" i="11"/>
  <c r="BT17" i="11"/>
  <c r="DB17" i="11" s="1"/>
  <c r="H15" i="16" s="1"/>
  <c r="AS17" i="11"/>
  <c r="AT17" i="11"/>
  <c r="BR12" i="11"/>
  <c r="CZ12" i="11" s="1"/>
  <c r="F10" i="16" s="1"/>
  <c r="AO12" i="11"/>
  <c r="AP12" i="11"/>
  <c r="BK17" i="11"/>
  <c r="BL17" i="11"/>
  <c r="CC17" i="11"/>
  <c r="DK17" i="11" s="1"/>
  <c r="Q15" i="16" s="1"/>
  <c r="BT27" i="11"/>
  <c r="DB27" i="11" s="1"/>
  <c r="H25" i="16" s="1"/>
  <c r="AT27" i="11"/>
  <c r="AS27" i="11"/>
  <c r="BF16" i="11"/>
  <c r="BZ16" i="11"/>
  <c r="DH16" i="11" s="1"/>
  <c r="N14" i="16" s="1"/>
  <c r="BE16" i="11"/>
  <c r="BY29" i="11"/>
  <c r="DG29" i="11" s="1"/>
  <c r="M27" i="16" s="1"/>
  <c r="BC29" i="11"/>
  <c r="BD29" i="11"/>
  <c r="BG19" i="11"/>
  <c r="BH19" i="11"/>
  <c r="CA19" i="11"/>
  <c r="DI19" i="11" s="1"/>
  <c r="O17" i="16" s="1"/>
  <c r="AR22" i="11"/>
  <c r="AQ22" i="11"/>
  <c r="BS22" i="11"/>
  <c r="DA22" i="11" s="1"/>
  <c r="G20" i="16" s="1"/>
  <c r="AQ27" i="11"/>
  <c r="AR27" i="11"/>
  <c r="BS27" i="11"/>
  <c r="DA27" i="11" s="1"/>
  <c r="G25" i="16" s="1"/>
  <c r="BB22" i="11"/>
  <c r="BX22" i="11"/>
  <c r="DF22" i="11" s="1"/>
  <c r="L20" i="16" s="1"/>
  <c r="BA22" i="11"/>
  <c r="BP18" i="11"/>
  <c r="CX18" i="11" s="1"/>
  <c r="D16" i="16" s="1"/>
  <c r="AK18" i="11"/>
  <c r="AL18" i="11"/>
  <c r="CC25" i="11"/>
  <c r="DK25" i="11" s="1"/>
  <c r="Q23" i="16" s="1"/>
  <c r="BL25" i="11"/>
  <c r="BK25" i="11"/>
  <c r="CB17" i="11"/>
  <c r="DJ17" i="11" s="1"/>
  <c r="P15" i="16" s="1"/>
  <c r="BI17" i="11"/>
  <c r="BJ17" i="11"/>
  <c r="BD17" i="11"/>
  <c r="BY17" i="11"/>
  <c r="DG17" i="11" s="1"/>
  <c r="M15" i="16" s="1"/>
  <c r="BC17" i="11"/>
  <c r="AN13" i="11"/>
  <c r="AM13" i="11"/>
  <c r="BQ13" i="11"/>
  <c r="CY13" i="11" s="1"/>
  <c r="E11" i="16" s="1"/>
  <c r="BY18" i="11"/>
  <c r="DG18" i="11" s="1"/>
  <c r="M16" i="16" s="1"/>
  <c r="BD18" i="11"/>
  <c r="BC18" i="11"/>
  <c r="BQ25" i="11"/>
  <c r="CY25" i="11" s="1"/>
  <c r="E23" i="16" s="1"/>
  <c r="AM25" i="11"/>
  <c r="AN25" i="11"/>
  <c r="BK24" i="11"/>
  <c r="CC24" i="11"/>
  <c r="DK24" i="11" s="1"/>
  <c r="Q22" i="16" s="1"/>
  <c r="BL24" i="11"/>
  <c r="AS28" i="11"/>
  <c r="AT28" i="11"/>
  <c r="BT28" i="11"/>
  <c r="DB28" i="11" s="1"/>
  <c r="H26" i="16" s="1"/>
  <c r="BH29" i="11"/>
  <c r="CA29" i="11"/>
  <c r="DI29" i="11" s="1"/>
  <c r="O27" i="16" s="1"/>
  <c r="BG29" i="11"/>
  <c r="BV17" i="11"/>
  <c r="DD17" i="11" s="1"/>
  <c r="J15" i="16" s="1"/>
  <c r="AX17" i="11"/>
  <c r="AW17" i="11"/>
  <c r="CB20" i="11"/>
  <c r="DJ20" i="11" s="1"/>
  <c r="P18" i="16" s="1"/>
  <c r="BI20" i="11"/>
  <c r="BJ20" i="11"/>
  <c r="BZ18" i="11"/>
  <c r="DH18" i="11" s="1"/>
  <c r="N16" i="16" s="1"/>
  <c r="BF18" i="11"/>
  <c r="BE18" i="11"/>
  <c r="AV28" i="11"/>
  <c r="AU28" i="11"/>
  <c r="BU28" i="11"/>
  <c r="DC28" i="11" s="1"/>
  <c r="I26" i="16" s="1"/>
  <c r="AL13" i="11"/>
  <c r="AK13" i="11"/>
  <c r="BP13" i="11"/>
  <c r="CX13" i="11" s="1"/>
  <c r="D11" i="16" s="1"/>
  <c r="BJ26" i="11"/>
  <c r="CB26" i="11"/>
  <c r="DJ26" i="11" s="1"/>
  <c r="P24" i="16" s="1"/>
  <c r="BI26" i="11"/>
  <c r="BB28" i="11"/>
  <c r="BX28" i="11"/>
  <c r="DF28" i="11" s="1"/>
  <c r="L26" i="16" s="1"/>
  <c r="BA28" i="11"/>
  <c r="AO16" i="11"/>
  <c r="AP16" i="11"/>
  <c r="BR16" i="11"/>
  <c r="CZ16" i="11" s="1"/>
  <c r="F14" i="16" s="1"/>
  <c r="BS30" i="11"/>
  <c r="DA30" i="11" s="1"/>
  <c r="G28" i="16" s="1"/>
  <c r="AQ30" i="11"/>
  <c r="AR30" i="11"/>
  <c r="AT30" i="11"/>
  <c r="BT30" i="11"/>
  <c r="DB30" i="11" s="1"/>
  <c r="H28" i="16" s="1"/>
  <c r="AS30" i="11"/>
  <c r="AY26" i="11"/>
  <c r="BW26" i="11"/>
  <c r="DE26" i="11" s="1"/>
  <c r="K24" i="16" s="1"/>
  <c r="AZ26" i="11"/>
  <c r="AS23" i="11"/>
  <c r="BT23" i="11"/>
  <c r="DB23" i="11" s="1"/>
  <c r="H21" i="16" s="1"/>
  <c r="AT23" i="11"/>
  <c r="AX30" i="11"/>
  <c r="BV30" i="11"/>
  <c r="DD30" i="11" s="1"/>
  <c r="J28" i="16" s="1"/>
  <c r="AW30" i="11"/>
  <c r="AO24" i="11"/>
  <c r="BR24" i="11"/>
  <c r="CZ24" i="11" s="1"/>
  <c r="F22" i="16" s="1"/>
  <c r="AP24" i="11"/>
  <c r="BZ19" i="11"/>
  <c r="DH19" i="11" s="1"/>
  <c r="N17" i="16" s="1"/>
  <c r="BE19" i="11"/>
  <c r="BF19" i="11"/>
  <c r="BU27" i="11"/>
  <c r="DC27" i="11" s="1"/>
  <c r="I25" i="16" s="1"/>
  <c r="AU27" i="11"/>
  <c r="AV27" i="11"/>
  <c r="CC16" i="11"/>
  <c r="DK16" i="11" s="1"/>
  <c r="Q14" i="16" s="1"/>
  <c r="BL16" i="11"/>
  <c r="BK16" i="11"/>
  <c r="BD13" i="11"/>
  <c r="BY13" i="11"/>
  <c r="DG13" i="11" s="1"/>
  <c r="M11" i="16" s="1"/>
  <c r="BC13" i="11"/>
  <c r="BA30" i="11"/>
  <c r="BB30" i="11"/>
  <c r="BX30" i="11"/>
  <c r="DF30" i="11" s="1"/>
  <c r="L28" i="16" s="1"/>
  <c r="CB15" i="11"/>
  <c r="DJ15" i="11" s="1"/>
  <c r="P13" i="16" s="1"/>
  <c r="BJ15" i="11"/>
  <c r="BI15" i="11"/>
  <c r="CA18" i="11"/>
  <c r="DI18" i="11" s="1"/>
  <c r="O16" i="16" s="1"/>
  <c r="BH18" i="11"/>
  <c r="BG18" i="11"/>
  <c r="CB29" i="11"/>
  <c r="DJ29" i="11" s="1"/>
  <c r="P27" i="16" s="1"/>
  <c r="BI29" i="11"/>
  <c r="BJ29" i="11"/>
  <c r="BW25" i="11"/>
  <c r="DE25" i="11" s="1"/>
  <c r="K23" i="16" s="1"/>
  <c r="AY25" i="11"/>
  <c r="AZ25" i="11"/>
  <c r="AL14" i="11"/>
  <c r="BP14" i="11"/>
  <c r="CX14" i="11" s="1"/>
  <c r="D12" i="16" s="1"/>
  <c r="AK14" i="11"/>
  <c r="BS28" i="11"/>
  <c r="DA28" i="11" s="1"/>
  <c r="G26" i="16" s="1"/>
  <c r="AR28" i="11"/>
  <c r="AQ28" i="11"/>
  <c r="BO25" i="11"/>
  <c r="CW25" i="11" s="1"/>
  <c r="C23" i="16" s="1"/>
  <c r="AJ25" i="11"/>
  <c r="AI25" i="11"/>
  <c r="CC12" i="11"/>
  <c r="DK12" i="11" s="1"/>
  <c r="Q10" i="16" s="1"/>
  <c r="BL12" i="11"/>
  <c r="BK12" i="11"/>
  <c r="AO19" i="11"/>
  <c r="BR19" i="11"/>
  <c r="CZ19" i="11" s="1"/>
  <c r="F17" i="16" s="1"/>
  <c r="AP19" i="11"/>
  <c r="AN16" i="11"/>
  <c r="AM16" i="11"/>
  <c r="BQ16" i="11"/>
  <c r="CY16" i="11" s="1"/>
  <c r="E14" i="16" s="1"/>
  <c r="AO25" i="11"/>
  <c r="BR25" i="11"/>
  <c r="CZ25" i="11" s="1"/>
  <c r="F23" i="16" s="1"/>
  <c r="AP25" i="11"/>
  <c r="AS16" i="11"/>
  <c r="BT16" i="11"/>
  <c r="DB16" i="11" s="1"/>
  <c r="H14" i="16" s="1"/>
  <c r="AT16" i="11"/>
  <c r="BB18" i="11"/>
  <c r="BA18" i="11"/>
  <c r="BX18" i="11"/>
  <c r="DF18" i="11" s="1"/>
  <c r="L16" i="16" s="1"/>
  <c r="BH30" i="11"/>
  <c r="CA30" i="11"/>
  <c r="DI30" i="11" s="1"/>
  <c r="O28" i="16" s="1"/>
  <c r="BG30" i="11"/>
  <c r="BJ21" i="11"/>
  <c r="BI21" i="11"/>
  <c r="CB21" i="11"/>
  <c r="DJ21" i="11" s="1"/>
  <c r="P19" i="16" s="1"/>
  <c r="AZ22" i="11"/>
  <c r="AY22" i="11"/>
  <c r="BW22" i="11"/>
  <c r="DE22" i="11" s="1"/>
  <c r="K20" i="16" s="1"/>
  <c r="AL30" i="11"/>
  <c r="BP30" i="11"/>
  <c r="CX30" i="11" s="1"/>
  <c r="D28" i="16" s="1"/>
  <c r="AK30" i="11"/>
  <c r="BS18" i="11"/>
  <c r="DA18" i="11" s="1"/>
  <c r="G16" i="16" s="1"/>
  <c r="AR18" i="11"/>
  <c r="AQ18" i="11"/>
  <c r="BT15" i="11"/>
  <c r="DB15" i="11" s="1"/>
  <c r="H13" i="16" s="1"/>
  <c r="AT15" i="11"/>
  <c r="AS15" i="11"/>
  <c r="BV24" i="11"/>
  <c r="DD24" i="11" s="1"/>
  <c r="J22" i="16" s="1"/>
  <c r="AW24" i="11"/>
  <c r="AX24" i="11"/>
  <c r="BR23" i="11"/>
  <c r="CZ23" i="11" s="1"/>
  <c r="F21" i="16" s="1"/>
  <c r="AP23" i="11"/>
  <c r="AO23" i="11"/>
  <c r="BZ27" i="11"/>
  <c r="DH27" i="11" s="1"/>
  <c r="N25" i="16" s="1"/>
  <c r="BF27" i="11"/>
  <c r="BE27" i="11"/>
  <c r="BO17" i="11"/>
  <c r="CW17" i="11" s="1"/>
  <c r="C15" i="16" s="1"/>
  <c r="AJ17" i="11"/>
  <c r="AI17" i="11"/>
  <c r="CA22" i="11"/>
  <c r="DI22" i="11" s="1"/>
  <c r="O20" i="16" s="1"/>
  <c r="BH22" i="11"/>
  <c r="BG22" i="11"/>
  <c r="BW24" i="11"/>
  <c r="DE24" i="11" s="1"/>
  <c r="K22" i="16" s="1"/>
  <c r="AZ24" i="11"/>
  <c r="AY24" i="11"/>
  <c r="BV12" i="11"/>
  <c r="DD12" i="11" s="1"/>
  <c r="J10" i="16" s="1"/>
  <c r="AX12" i="11"/>
  <c r="AW12" i="11"/>
  <c r="AZ29" i="11"/>
  <c r="BW29" i="11"/>
  <c r="DE29" i="11" s="1"/>
  <c r="K27" i="16" s="1"/>
  <c r="AY29" i="11"/>
  <c r="BB23" i="11"/>
  <c r="BA23" i="11"/>
  <c r="BX23" i="11"/>
  <c r="DF23" i="11" s="1"/>
  <c r="L21" i="16" s="1"/>
  <c r="BR26" i="11"/>
  <c r="CZ26" i="11" s="1"/>
  <c r="F24" i="16" s="1"/>
  <c r="AP26" i="11"/>
  <c r="AO26" i="11"/>
  <c r="BQ29" i="11"/>
  <c r="CY29" i="11" s="1"/>
  <c r="E27" i="16" s="1"/>
  <c r="AM29" i="11"/>
  <c r="AN29" i="11"/>
  <c r="BX16" i="11"/>
  <c r="DF16" i="11" s="1"/>
  <c r="L14" i="16" s="1"/>
  <c r="BA16" i="11"/>
  <c r="BB16" i="11"/>
  <c r="BW30" i="11"/>
  <c r="DE30" i="11" s="1"/>
  <c r="K28" i="16" s="1"/>
  <c r="AY30" i="11"/>
  <c r="AZ30" i="11"/>
  <c r="CA23" i="11"/>
  <c r="DI23" i="11" s="1"/>
  <c r="O21" i="16" s="1"/>
  <c r="BG23" i="11"/>
  <c r="BH23" i="11"/>
  <c r="BZ30" i="11"/>
  <c r="DH30" i="11" s="1"/>
  <c r="N28" i="16" s="1"/>
  <c r="BE30" i="11"/>
  <c r="BF30" i="11"/>
  <c r="BA19" i="11"/>
  <c r="BX19" i="11"/>
  <c r="DF19" i="11" s="1"/>
  <c r="L17" i="16" s="1"/>
  <c r="BB19" i="11"/>
  <c r="BV18" i="11"/>
  <c r="DD18" i="11" s="1"/>
  <c r="J16" i="16" s="1"/>
  <c r="AW18" i="11"/>
  <c r="AX18" i="11"/>
  <c r="BZ21" i="11"/>
  <c r="DH21" i="11" s="1"/>
  <c r="N19" i="16" s="1"/>
  <c r="BE21" i="11"/>
  <c r="BF21" i="11"/>
  <c r="BC24" i="11"/>
  <c r="BD24" i="11"/>
  <c r="BY24" i="11"/>
  <c r="DG24" i="11" s="1"/>
  <c r="M22" i="16" s="1"/>
  <c r="BP28" i="11"/>
  <c r="CX28" i="11" s="1"/>
  <c r="D26" i="16" s="1"/>
  <c r="AK28" i="11"/>
  <c r="AL28" i="11"/>
  <c r="BW16" i="11"/>
  <c r="DE16" i="11" s="1"/>
  <c r="K14" i="16" s="1"/>
  <c r="AZ16" i="11"/>
  <c r="AY16" i="11"/>
  <c r="BL27" i="11"/>
  <c r="CC27" i="11"/>
  <c r="DK27" i="11" s="1"/>
  <c r="Q25" i="16" s="1"/>
  <c r="BK27" i="11"/>
  <c r="BA20" i="11"/>
  <c r="BB20" i="11"/>
  <c r="BX20" i="11"/>
  <c r="DF20" i="11" s="1"/>
  <c r="L18" i="16" s="1"/>
  <c r="BT29" i="11"/>
  <c r="DB29" i="11" s="1"/>
  <c r="H27" i="16" s="1"/>
  <c r="AT29" i="11"/>
  <c r="AS29" i="11"/>
  <c r="BD26" i="11"/>
  <c r="BC26" i="11"/>
  <c r="BY26" i="11"/>
  <c r="DG26" i="11" s="1"/>
  <c r="M24" i="16" s="1"/>
  <c r="BV16" i="11"/>
  <c r="DD16" i="11" s="1"/>
  <c r="J14" i="16" s="1"/>
  <c r="AW16" i="11"/>
  <c r="AX16" i="11"/>
  <c r="BH25" i="11"/>
  <c r="CA25" i="11"/>
  <c r="DI25" i="11" s="1"/>
  <c r="O23" i="16" s="1"/>
  <c r="BG25" i="11"/>
  <c r="BQ21" i="11"/>
  <c r="CY21" i="11" s="1"/>
  <c r="E19" i="16" s="1"/>
  <c r="AM21" i="11"/>
  <c r="AN21" i="11"/>
  <c r="AK21" i="11"/>
  <c r="BP21" i="11"/>
  <c r="CX21" i="11" s="1"/>
  <c r="D19" i="16" s="1"/>
  <c r="AL21" i="11"/>
  <c r="BS17" i="11"/>
  <c r="DA17" i="11" s="1"/>
  <c r="G15" i="16" s="1"/>
  <c r="AQ17" i="11"/>
  <c r="AR17" i="11"/>
  <c r="AP14" i="11"/>
  <c r="BR14" i="11"/>
  <c r="CZ14" i="11" s="1"/>
  <c r="F12" i="16" s="1"/>
  <c r="AO14" i="11"/>
  <c r="CB24" i="11"/>
  <c r="DJ24" i="11" s="1"/>
  <c r="P22" i="16" s="1"/>
  <c r="BI24" i="11"/>
  <c r="BJ24" i="11"/>
  <c r="AN26" i="11"/>
  <c r="AM26" i="11"/>
  <c r="BQ26" i="11"/>
  <c r="CY26" i="11" s="1"/>
  <c r="E24" i="16" s="1"/>
  <c r="AU18" i="11"/>
  <c r="BU18" i="11"/>
  <c r="DC18" i="11" s="1"/>
  <c r="I16" i="16" s="1"/>
  <c r="AV18" i="11"/>
  <c r="BB24" i="11"/>
  <c r="BX24" i="11"/>
  <c r="DF24" i="11" s="1"/>
  <c r="L22" i="16" s="1"/>
  <c r="BA24" i="11"/>
  <c r="AL29" i="11"/>
  <c r="AK29" i="11"/>
  <c r="BP29" i="11"/>
  <c r="CX29" i="11" s="1"/>
  <c r="D27" i="16" s="1"/>
  <c r="BO19" i="11"/>
  <c r="CW19" i="11" s="1"/>
  <c r="C17" i="16" s="1"/>
  <c r="AI19" i="11"/>
  <c r="AJ19" i="11"/>
  <c r="AU24" i="11"/>
  <c r="BU24" i="11"/>
  <c r="DC24" i="11" s="1"/>
  <c r="I22" i="16" s="1"/>
  <c r="AV24" i="11"/>
  <c r="BX27" i="11"/>
  <c r="DF27" i="11" s="1"/>
  <c r="L25" i="16" s="1"/>
  <c r="BB27" i="11"/>
  <c r="BA27" i="11"/>
  <c r="BR15" i="11"/>
  <c r="CZ15" i="11" s="1"/>
  <c r="F13" i="16" s="1"/>
  <c r="AP15" i="11"/>
  <c r="AO15" i="11"/>
  <c r="AW13" i="11"/>
  <c r="BV13" i="11"/>
  <c r="DD13" i="11" s="1"/>
  <c r="J11" i="16" s="1"/>
  <c r="AX13" i="11"/>
  <c r="BY22" i="11"/>
  <c r="DG22" i="11" s="1"/>
  <c r="M20" i="16" s="1"/>
  <c r="BD22" i="11"/>
  <c r="BC22" i="11"/>
  <c r="AZ23" i="11"/>
  <c r="AY23" i="11"/>
  <c r="BW23" i="11"/>
  <c r="DE23" i="11" s="1"/>
  <c r="K21" i="16" s="1"/>
  <c r="AQ16" i="11"/>
  <c r="AR16" i="11"/>
  <c r="BS16" i="11"/>
  <c r="DA16" i="11" s="1"/>
  <c r="G14" i="16" s="1"/>
  <c r="AR25" i="11"/>
  <c r="BS25" i="11"/>
  <c r="DA25" i="11" s="1"/>
  <c r="G23" i="16" s="1"/>
  <c r="AQ25" i="11"/>
  <c r="BL26" i="11"/>
  <c r="BK26" i="11"/>
  <c r="CC26" i="11"/>
  <c r="DK26" i="11" s="1"/>
  <c r="Q24" i="16" s="1"/>
  <c r="AY18" i="11"/>
  <c r="BW18" i="11"/>
  <c r="DE18" i="11" s="1"/>
  <c r="K16" i="16" s="1"/>
  <c r="AZ18" i="11"/>
  <c r="AR15" i="11"/>
  <c r="BS15" i="11"/>
  <c r="DA15" i="11" s="1"/>
  <c r="G13" i="16" s="1"/>
  <c r="AQ15" i="11"/>
  <c r="AT25" i="11"/>
  <c r="AS25" i="11"/>
  <c r="BT25" i="11"/>
  <c r="DB25" i="11" s="1"/>
  <c r="H23" i="16" s="1"/>
  <c r="AX28" i="11"/>
  <c r="BV28" i="11"/>
  <c r="DD28" i="11" s="1"/>
  <c r="J26" i="16" s="1"/>
  <c r="AW28" i="11"/>
  <c r="BP12" i="11"/>
  <c r="AL12" i="11"/>
  <c r="AK12" i="11"/>
  <c r="BZ17" i="11"/>
  <c r="DH17" i="11" s="1"/>
  <c r="N15" i="16" s="1"/>
  <c r="BF17" i="11"/>
  <c r="BE17" i="11"/>
  <c r="BO18" i="11"/>
  <c r="CW18" i="11" s="1"/>
  <c r="C16" i="16" s="1"/>
  <c r="AI18" i="11"/>
  <c r="AJ18" i="11"/>
  <c r="BL20" i="11"/>
  <c r="BK20" i="11"/>
  <c r="CC20" i="11"/>
  <c r="DK20" i="11" s="1"/>
  <c r="Q18" i="16" s="1"/>
  <c r="AO27" i="11"/>
  <c r="BR27" i="11"/>
  <c r="CZ27" i="11" s="1"/>
  <c r="F25" i="16" s="1"/>
  <c r="AP27" i="11"/>
  <c r="AM27" i="11"/>
  <c r="AN27" i="11"/>
  <c r="BQ27" i="11"/>
  <c r="CY27" i="11" s="1"/>
  <c r="E25" i="16" s="1"/>
  <c r="CC19" i="11"/>
  <c r="DK19" i="11" s="1"/>
  <c r="Q17" i="16" s="1"/>
  <c r="BK19" i="11"/>
  <c r="BL19" i="11"/>
  <c r="AU22" i="11"/>
  <c r="AV22" i="11"/>
  <c r="BU22" i="11"/>
  <c r="DC22" i="11" s="1"/>
  <c r="I20" i="16" s="1"/>
  <c r="BI30" i="11"/>
  <c r="CB30" i="11"/>
  <c r="DJ30" i="11" s="1"/>
  <c r="P28" i="16" s="1"/>
  <c r="BJ30" i="11"/>
  <c r="AZ21" i="11"/>
  <c r="BW21" i="11"/>
  <c r="DE21" i="11" s="1"/>
  <c r="K19" i="16" s="1"/>
  <c r="AY21" i="11"/>
  <c r="BB14" i="11"/>
  <c r="BX14" i="11"/>
  <c r="DF14" i="11" s="1"/>
  <c r="L12" i="16" s="1"/>
  <c r="BA14" i="11"/>
  <c r="AQ24" i="11"/>
  <c r="BS24" i="11"/>
  <c r="DA24" i="11" s="1"/>
  <c r="G22" i="16" s="1"/>
  <c r="AR24" i="11"/>
  <c r="BO28" i="11"/>
  <c r="CW28" i="11" s="1"/>
  <c r="C26" i="16" s="1"/>
  <c r="AJ28" i="11"/>
  <c r="AI28" i="11"/>
  <c r="BV29" i="11"/>
  <c r="DD29" i="11" s="1"/>
  <c r="J27" i="16" s="1"/>
  <c r="AW29" i="11"/>
  <c r="AX29" i="11"/>
  <c r="AO30" i="11"/>
  <c r="AP30" i="11"/>
  <c r="BR30" i="11"/>
  <c r="CZ30" i="11" s="1"/>
  <c r="F28" i="16" s="1"/>
  <c r="BQ20" i="11"/>
  <c r="CY20" i="11" s="1"/>
  <c r="E18" i="16" s="1"/>
  <c r="AM20" i="11"/>
  <c r="AN20" i="11"/>
  <c r="BP24" i="11"/>
  <c r="CX24" i="11" s="1"/>
  <c r="D22" i="16" s="1"/>
  <c r="AK24" i="11"/>
  <c r="AL24" i="11"/>
  <c r="BL30" i="11"/>
  <c r="BK30" i="11"/>
  <c r="CC30" i="11"/>
  <c r="DK30" i="11" s="1"/>
  <c r="Q28" i="16" s="1"/>
  <c r="BB15" i="11"/>
  <c r="BA15" i="11"/>
  <c r="BX15" i="11"/>
  <c r="DF15" i="11" s="1"/>
  <c r="L13" i="16" s="1"/>
  <c r="BU17" i="11"/>
  <c r="DC17" i="11" s="1"/>
  <c r="I15" i="16" s="1"/>
  <c r="AV17" i="11"/>
  <c r="AU17" i="11"/>
  <c r="CB27" i="11"/>
  <c r="DJ27" i="11" s="1"/>
  <c r="P25" i="16" s="1"/>
  <c r="BI27" i="11"/>
  <c r="BJ27" i="11"/>
  <c r="BY12" i="11"/>
  <c r="DG12" i="11" s="1"/>
  <c r="M10" i="16" s="1"/>
  <c r="BC12" i="11"/>
  <c r="BD12" i="11"/>
  <c r="BX26" i="11"/>
  <c r="DF26" i="11" s="1"/>
  <c r="L24" i="16" s="1"/>
  <c r="BA26" i="11"/>
  <c r="BB26" i="11"/>
  <c r="BG17" i="11"/>
  <c r="CA17" i="11"/>
  <c r="DI17" i="11" s="1"/>
  <c r="O15" i="16" s="1"/>
  <c r="BH17" i="11"/>
  <c r="BT24" i="11"/>
  <c r="DB24" i="11" s="1"/>
  <c r="H22" i="16" s="1"/>
  <c r="AS24" i="11"/>
  <c r="AT24" i="11"/>
  <c r="BV19" i="11"/>
  <c r="DD19" i="11" s="1"/>
  <c r="J17" i="16" s="1"/>
  <c r="AX19" i="11"/>
  <c r="AW19" i="11"/>
  <c r="BP27" i="11"/>
  <c r="CX27" i="11" s="1"/>
  <c r="D25" i="16" s="1"/>
  <c r="AL27" i="11"/>
  <c r="AK27" i="11"/>
  <c r="BZ25" i="11"/>
  <c r="DH25" i="11" s="1"/>
  <c r="N23" i="16" s="1"/>
  <c r="BF25" i="11"/>
  <c r="BE25" i="11"/>
  <c r="CX12" i="11" l="1"/>
  <c r="D10" i="16" s="1"/>
  <c r="BO8" i="11"/>
  <c r="K44" i="22"/>
  <c r="K50" i="22"/>
  <c r="K51" i="22"/>
  <c r="K42" i="22"/>
  <c r="K43" i="22"/>
  <c r="CW12" i="11"/>
  <c r="C10" i="16" s="1"/>
  <c r="H7" i="16" s="1"/>
  <c r="BO7" i="11"/>
  <c r="H4" i="16" l="1"/>
  <c r="H6" i="16"/>
  <c r="H5" i="16"/>
  <c r="C29" i="16"/>
  <c r="O5" i="16" s="1"/>
  <c r="Q15" i="26" s="1"/>
  <c r="O6" i="16" l="1"/>
  <c r="R15" i="26" s="1"/>
</calcChain>
</file>

<file path=xl/comments1.xml><?xml version="1.0" encoding="utf-8"?>
<comments xmlns="http://schemas.openxmlformats.org/spreadsheetml/2006/main">
  <authors>
    <author>Author</author>
  </authors>
  <commentList>
    <comment ref="I10" authorId="0" shapeId="0">
      <text>
        <r>
          <rPr>
            <b/>
            <sz val="9"/>
            <color indexed="81"/>
            <rFont val="Tahoma"/>
            <family val="2"/>
          </rPr>
          <t>Author:</t>
        </r>
        <r>
          <rPr>
            <sz val="9"/>
            <color indexed="81"/>
            <rFont val="Tahoma"/>
            <family val="2"/>
          </rPr>
          <t xml:space="preserve">
car voir 14</t>
        </r>
      </text>
    </comment>
    <comment ref="N10" authorId="0" shapeId="0">
      <text>
        <r>
          <rPr>
            <b/>
            <sz val="9"/>
            <color indexed="81"/>
            <rFont val="Tahoma"/>
            <family val="2"/>
          </rPr>
          <t>Author:</t>
        </r>
        <r>
          <rPr>
            <sz val="9"/>
            <color indexed="81"/>
            <rFont val="Tahoma"/>
            <family val="2"/>
          </rPr>
          <t xml:space="preserve">
car voir 15</t>
        </r>
      </text>
    </comment>
    <comment ref="Q10" authorId="0" shapeId="0">
      <text>
        <r>
          <rPr>
            <b/>
            <sz val="9"/>
            <color indexed="81"/>
            <rFont val="Tahoma"/>
            <family val="2"/>
          </rPr>
          <t>Author:</t>
        </r>
        <r>
          <rPr>
            <sz val="9"/>
            <color indexed="81"/>
            <rFont val="Tahoma"/>
            <family val="2"/>
          </rPr>
          <t xml:space="preserve">
car voir 14</t>
        </r>
      </text>
    </comment>
    <comment ref="V10" authorId="0" shapeId="0">
      <text>
        <r>
          <rPr>
            <b/>
            <sz val="9"/>
            <color indexed="81"/>
            <rFont val="Tahoma"/>
            <family val="2"/>
          </rPr>
          <t>Author:</t>
        </r>
        <r>
          <rPr>
            <sz val="9"/>
            <color indexed="81"/>
            <rFont val="Tahoma"/>
            <family val="2"/>
          </rPr>
          <t xml:space="preserve">
car voir 15</t>
        </r>
      </text>
    </comment>
    <comment ref="Y10" authorId="0" shapeId="0">
      <text>
        <r>
          <rPr>
            <b/>
            <sz val="9"/>
            <color indexed="81"/>
            <rFont val="Tahoma"/>
            <family val="2"/>
          </rPr>
          <t>Author:</t>
        </r>
        <r>
          <rPr>
            <sz val="9"/>
            <color indexed="81"/>
            <rFont val="Tahoma"/>
            <family val="2"/>
          </rPr>
          <t xml:space="preserve">
car voir 14</t>
        </r>
      </text>
    </comment>
    <comment ref="AD10" authorId="0" shapeId="0">
      <text>
        <r>
          <rPr>
            <b/>
            <sz val="9"/>
            <color indexed="81"/>
            <rFont val="Tahoma"/>
            <family val="2"/>
          </rPr>
          <t>Author:</t>
        </r>
        <r>
          <rPr>
            <sz val="9"/>
            <color indexed="81"/>
            <rFont val="Tahoma"/>
            <family val="2"/>
          </rPr>
          <t xml:space="preserve">
car voir 15</t>
        </r>
      </text>
    </comment>
    <comment ref="H11" authorId="0" shapeId="0">
      <text>
        <r>
          <rPr>
            <b/>
            <sz val="9"/>
            <color indexed="81"/>
            <rFont val="Tahoma"/>
            <family val="2"/>
          </rPr>
          <t>Author:</t>
        </r>
        <r>
          <rPr>
            <sz val="9"/>
            <color indexed="81"/>
            <rFont val="Tahoma"/>
            <family val="2"/>
          </rPr>
          <t xml:space="preserve">
car, par rapport à 4, un seul capteur d'une seule chambre</t>
        </r>
      </text>
    </comment>
    <comment ref="P11" authorId="0" shapeId="0">
      <text>
        <r>
          <rPr>
            <b/>
            <sz val="9"/>
            <color indexed="81"/>
            <rFont val="Tahoma"/>
            <family val="2"/>
          </rPr>
          <t>Author:</t>
        </r>
        <r>
          <rPr>
            <sz val="9"/>
            <color indexed="81"/>
            <rFont val="Tahoma"/>
            <family val="2"/>
          </rPr>
          <t xml:space="preserve">
car, par rapport à 4, un seul capteur d'une seule chambre</t>
        </r>
      </text>
    </comment>
    <comment ref="X11" authorId="0" shapeId="0">
      <text>
        <r>
          <rPr>
            <b/>
            <sz val="9"/>
            <color indexed="81"/>
            <rFont val="Tahoma"/>
            <family val="2"/>
          </rPr>
          <t>Author:</t>
        </r>
        <r>
          <rPr>
            <sz val="9"/>
            <color indexed="81"/>
            <rFont val="Tahoma"/>
            <family val="2"/>
          </rPr>
          <t xml:space="preserve">
car, par rapport à 4, un seul capteur d'une seule chambre</t>
        </r>
      </text>
    </comment>
    <comment ref="J12" authorId="0" shapeId="0">
      <text>
        <r>
          <rPr>
            <b/>
            <sz val="9"/>
            <color indexed="81"/>
            <rFont val="Tahoma"/>
            <family val="2"/>
          </rPr>
          <t>Author:</t>
        </r>
        <r>
          <rPr>
            <sz val="9"/>
            <color indexed="81"/>
            <rFont val="Tahoma"/>
            <family val="2"/>
          </rPr>
          <t xml:space="preserve">
car idem 7</t>
        </r>
      </text>
    </comment>
    <comment ref="R12" authorId="0" shapeId="0">
      <text>
        <r>
          <rPr>
            <b/>
            <sz val="9"/>
            <color indexed="81"/>
            <rFont val="Tahoma"/>
            <family val="2"/>
          </rPr>
          <t>Author:</t>
        </r>
        <r>
          <rPr>
            <sz val="9"/>
            <color indexed="81"/>
            <rFont val="Tahoma"/>
            <family val="2"/>
          </rPr>
          <t xml:space="preserve">
car idem 7</t>
        </r>
      </text>
    </comment>
    <comment ref="Z12" authorId="0" shapeId="0">
      <text>
        <r>
          <rPr>
            <b/>
            <sz val="9"/>
            <color indexed="81"/>
            <rFont val="Tahoma"/>
            <family val="2"/>
          </rPr>
          <t>Author:</t>
        </r>
        <r>
          <rPr>
            <sz val="9"/>
            <color indexed="81"/>
            <rFont val="Tahoma"/>
            <family val="2"/>
          </rPr>
          <t xml:space="preserve">
car idem 7</t>
        </r>
      </text>
    </comment>
    <comment ref="AI12" authorId="0" shapeId="0">
      <text>
        <r>
          <rPr>
            <b/>
            <sz val="9"/>
            <color indexed="81"/>
            <rFont val="Tahoma"/>
            <family val="2"/>
          </rPr>
          <t>Author:</t>
        </r>
        <r>
          <rPr>
            <sz val="9"/>
            <color indexed="81"/>
            <rFont val="Tahoma"/>
            <family val="2"/>
          </rPr>
          <t xml:space="preserve">
car idem 7</t>
        </r>
      </text>
    </comment>
    <comment ref="AP12" authorId="0" shapeId="0">
      <text>
        <r>
          <rPr>
            <b/>
            <sz val="9"/>
            <color indexed="81"/>
            <rFont val="Tahoma"/>
            <family val="2"/>
          </rPr>
          <t>Author:</t>
        </r>
        <r>
          <rPr>
            <sz val="9"/>
            <color indexed="81"/>
            <rFont val="Tahoma"/>
            <family val="2"/>
          </rPr>
          <t xml:space="preserve">
car idem 7</t>
        </r>
      </text>
    </comment>
    <comment ref="AW12" authorId="0" shapeId="0">
      <text>
        <r>
          <rPr>
            <b/>
            <sz val="9"/>
            <color indexed="81"/>
            <rFont val="Tahoma"/>
            <family val="2"/>
          </rPr>
          <t>Author:</t>
        </r>
        <r>
          <rPr>
            <sz val="9"/>
            <color indexed="81"/>
            <rFont val="Tahoma"/>
            <family val="2"/>
          </rPr>
          <t xml:space="preserve">
car idem 7</t>
        </r>
      </text>
    </comment>
    <comment ref="BD12" authorId="0" shapeId="0">
      <text>
        <r>
          <rPr>
            <b/>
            <sz val="9"/>
            <color indexed="81"/>
            <rFont val="Tahoma"/>
            <family val="2"/>
          </rPr>
          <t>Author:</t>
        </r>
        <r>
          <rPr>
            <sz val="9"/>
            <color indexed="81"/>
            <rFont val="Tahoma"/>
            <family val="2"/>
          </rPr>
          <t xml:space="preserve">
car idem 7</t>
        </r>
      </text>
    </comment>
    <comment ref="BJ12" authorId="0" shapeId="0">
      <text>
        <r>
          <rPr>
            <b/>
            <sz val="9"/>
            <color indexed="81"/>
            <rFont val="Tahoma"/>
            <family val="2"/>
          </rPr>
          <t>Author:</t>
        </r>
        <r>
          <rPr>
            <sz val="9"/>
            <color indexed="81"/>
            <rFont val="Tahoma"/>
            <family val="2"/>
          </rPr>
          <t xml:space="preserve">
car idem 7</t>
        </r>
      </text>
    </comment>
    <comment ref="BP12" authorId="0" shapeId="0">
      <text>
        <r>
          <rPr>
            <b/>
            <sz val="9"/>
            <color indexed="81"/>
            <rFont val="Tahoma"/>
            <family val="2"/>
          </rPr>
          <t>Author:</t>
        </r>
        <r>
          <rPr>
            <sz val="9"/>
            <color indexed="81"/>
            <rFont val="Tahoma"/>
            <family val="2"/>
          </rPr>
          <t xml:space="preserve">
car idem 7</t>
        </r>
      </text>
    </comment>
    <comment ref="J13" authorId="0" shapeId="0">
      <text>
        <r>
          <rPr>
            <b/>
            <sz val="9"/>
            <color indexed="81"/>
            <rFont val="Tahoma"/>
            <family val="2"/>
          </rPr>
          <t>Author:</t>
        </r>
        <r>
          <rPr>
            <sz val="9"/>
            <color indexed="81"/>
            <rFont val="Tahoma"/>
            <family val="2"/>
          </rPr>
          <t xml:space="preserve">
car idem 6</t>
        </r>
      </text>
    </comment>
    <comment ref="R13" authorId="0" shapeId="0">
      <text>
        <r>
          <rPr>
            <b/>
            <sz val="9"/>
            <color indexed="81"/>
            <rFont val="Tahoma"/>
            <family val="2"/>
          </rPr>
          <t>Author:</t>
        </r>
        <r>
          <rPr>
            <sz val="9"/>
            <color indexed="81"/>
            <rFont val="Tahoma"/>
            <family val="2"/>
          </rPr>
          <t xml:space="preserve">
car idem 6</t>
        </r>
      </text>
    </comment>
    <comment ref="Z13" authorId="0" shapeId="0">
      <text>
        <r>
          <rPr>
            <b/>
            <sz val="9"/>
            <color indexed="81"/>
            <rFont val="Tahoma"/>
            <family val="2"/>
          </rPr>
          <t>Author:</t>
        </r>
        <r>
          <rPr>
            <sz val="9"/>
            <color indexed="81"/>
            <rFont val="Tahoma"/>
            <family val="2"/>
          </rPr>
          <t xml:space="preserve">
car idem 6</t>
        </r>
      </text>
    </comment>
    <comment ref="AI13" authorId="0" shapeId="0">
      <text>
        <r>
          <rPr>
            <b/>
            <sz val="9"/>
            <color indexed="81"/>
            <rFont val="Tahoma"/>
            <family val="2"/>
          </rPr>
          <t>Author:</t>
        </r>
        <r>
          <rPr>
            <sz val="9"/>
            <color indexed="81"/>
            <rFont val="Tahoma"/>
            <family val="2"/>
          </rPr>
          <t xml:space="preserve">
car idem 6</t>
        </r>
      </text>
    </comment>
    <comment ref="AP13" authorId="0" shapeId="0">
      <text>
        <r>
          <rPr>
            <b/>
            <sz val="9"/>
            <color indexed="81"/>
            <rFont val="Tahoma"/>
            <family val="2"/>
          </rPr>
          <t>Author:</t>
        </r>
        <r>
          <rPr>
            <sz val="9"/>
            <color indexed="81"/>
            <rFont val="Tahoma"/>
            <family val="2"/>
          </rPr>
          <t xml:space="preserve">
car idem 6</t>
        </r>
      </text>
    </comment>
    <comment ref="AW13" authorId="0" shapeId="0">
      <text>
        <r>
          <rPr>
            <b/>
            <sz val="9"/>
            <color indexed="81"/>
            <rFont val="Tahoma"/>
            <family val="2"/>
          </rPr>
          <t>Author:</t>
        </r>
        <r>
          <rPr>
            <sz val="9"/>
            <color indexed="81"/>
            <rFont val="Tahoma"/>
            <family val="2"/>
          </rPr>
          <t xml:space="preserve">
car idem 6</t>
        </r>
      </text>
    </comment>
    <comment ref="BD13" authorId="0" shapeId="0">
      <text>
        <r>
          <rPr>
            <b/>
            <sz val="9"/>
            <color indexed="81"/>
            <rFont val="Tahoma"/>
            <family val="2"/>
          </rPr>
          <t>Author:</t>
        </r>
        <r>
          <rPr>
            <sz val="9"/>
            <color indexed="81"/>
            <rFont val="Tahoma"/>
            <family val="2"/>
          </rPr>
          <t xml:space="preserve">
car idem 6</t>
        </r>
      </text>
    </comment>
    <comment ref="BJ13" authorId="0" shapeId="0">
      <text>
        <r>
          <rPr>
            <b/>
            <sz val="9"/>
            <color indexed="81"/>
            <rFont val="Tahoma"/>
            <family val="2"/>
          </rPr>
          <t>Author:</t>
        </r>
        <r>
          <rPr>
            <sz val="9"/>
            <color indexed="81"/>
            <rFont val="Tahoma"/>
            <family val="2"/>
          </rPr>
          <t xml:space="preserve">
car idem 6</t>
        </r>
      </text>
    </comment>
    <comment ref="BP13" authorId="0" shapeId="0">
      <text>
        <r>
          <rPr>
            <b/>
            <sz val="9"/>
            <color indexed="81"/>
            <rFont val="Tahoma"/>
            <family val="2"/>
          </rPr>
          <t>Author:</t>
        </r>
        <r>
          <rPr>
            <sz val="9"/>
            <color indexed="81"/>
            <rFont val="Tahoma"/>
            <family val="2"/>
          </rPr>
          <t xml:space="preserve">
car idem 6</t>
        </r>
      </text>
    </comment>
  </commentList>
</comments>
</file>

<file path=xl/sharedStrings.xml><?xml version="1.0" encoding="utf-8"?>
<sst xmlns="http://schemas.openxmlformats.org/spreadsheetml/2006/main" count="2395" uniqueCount="424">
  <si>
    <t>Type général</t>
  </si>
  <si>
    <t>Type 1</t>
  </si>
  <si>
    <t>Le type général est :</t>
  </si>
  <si>
    <t>Type 2</t>
  </si>
  <si>
    <t>Type 3</t>
  </si>
  <si>
    <t>Type 4</t>
  </si>
  <si>
    <t>Validation</t>
  </si>
  <si>
    <t>Condition</t>
  </si>
  <si>
    <t>Aucun type</t>
  </si>
  <si>
    <t>Hide</t>
  </si>
  <si>
    <t>Le sous-type 3 est :</t>
  </si>
  <si>
    <t>Le sous-type 4 est :</t>
  </si>
  <si>
    <t>Le sous-type 2 est :</t>
  </si>
  <si>
    <t>No type 2</t>
  </si>
  <si>
    <t>No type 3</t>
  </si>
  <si>
    <t>No type 4</t>
  </si>
  <si>
    <t>.a</t>
  </si>
  <si>
    <t>.b</t>
  </si>
  <si>
    <t>.c</t>
  </si>
  <si>
    <t>Type x.x.a</t>
  </si>
  <si>
    <t>Type x.x.b</t>
  </si>
  <si>
    <t>Type x.x.c</t>
  </si>
  <si>
    <t>Type Evacuation</t>
  </si>
  <si>
    <t>Le type Evacuation est :</t>
  </si>
  <si>
    <t>Le sous-type 4 complet est :</t>
  </si>
  <si>
    <t>Le sous-type 3 complet est :</t>
  </si>
  <si>
    <t>Le sous-type 2 complet est :</t>
  </si>
  <si>
    <t>Le sous-type 1 complet est :</t>
  </si>
  <si>
    <t>Aucun type :</t>
  </si>
  <si>
    <t>Le sous-type complet est :</t>
  </si>
  <si>
    <t>Sous-type complet</t>
  </si>
  <si>
    <t>N°</t>
  </si>
  <si>
    <t>N° sous-type système</t>
  </si>
  <si>
    <t>1.a</t>
  </si>
  <si>
    <t>1.b</t>
  </si>
  <si>
    <t>2.1.a</t>
  </si>
  <si>
    <t>2.1.b</t>
  </si>
  <si>
    <t>2.2.a</t>
  </si>
  <si>
    <t>2.3.a</t>
  </si>
  <si>
    <t>2.2.b</t>
  </si>
  <si>
    <t>2.3.b</t>
  </si>
  <si>
    <t>2.1.c</t>
  </si>
  <si>
    <t>2.2.c</t>
  </si>
  <si>
    <t>2.3.c</t>
  </si>
  <si>
    <t>3.1.a</t>
  </si>
  <si>
    <t>3.2.a</t>
  </si>
  <si>
    <t>3.3.a</t>
  </si>
  <si>
    <t>3.4.a</t>
  </si>
  <si>
    <t>3.5.a</t>
  </si>
  <si>
    <t>3.6.a</t>
  </si>
  <si>
    <t>3.7.a</t>
  </si>
  <si>
    <t>3.1.c</t>
  </si>
  <si>
    <t>3.2.c</t>
  </si>
  <si>
    <t>3.3.c</t>
  </si>
  <si>
    <t>3.4.c</t>
  </si>
  <si>
    <t>3.5.c</t>
  </si>
  <si>
    <t>3.6.c</t>
  </si>
  <si>
    <t>3.7.c</t>
  </si>
  <si>
    <t>3.1.b</t>
  </si>
  <si>
    <t>3.2.b</t>
  </si>
  <si>
    <t>3.3.b</t>
  </si>
  <si>
    <t>3.4.b</t>
  </si>
  <si>
    <t>3.5.b</t>
  </si>
  <si>
    <t>3.6.b</t>
  </si>
  <si>
    <t>3.7.b</t>
  </si>
  <si>
    <t>4.1.a</t>
  </si>
  <si>
    <t>4.2.a</t>
  </si>
  <si>
    <t>4.4.a</t>
  </si>
  <si>
    <t>4.5.a</t>
  </si>
  <si>
    <t>4.6.a</t>
  </si>
  <si>
    <t>4.1.b</t>
  </si>
  <si>
    <t>4.2.b</t>
  </si>
  <si>
    <t>4.4.b</t>
  </si>
  <si>
    <t>4.5.b</t>
  </si>
  <si>
    <t>4.6.b</t>
  </si>
  <si>
    <t>4.1.c</t>
  </si>
  <si>
    <t>4.2.c</t>
  </si>
  <si>
    <t>4.4.c</t>
  </si>
  <si>
    <t>4.5.c</t>
  </si>
  <si>
    <t>4.6.c</t>
  </si>
  <si>
    <t>4.3.a</t>
  </si>
  <si>
    <t>4.3.b</t>
  </si>
  <si>
    <t>4.3.c</t>
  </si>
  <si>
    <t>N° Etat</t>
  </si>
  <si>
    <t>N° Exigence</t>
  </si>
  <si>
    <t>Condition particulière</t>
  </si>
  <si>
    <t>x</t>
  </si>
  <si>
    <t>Espace sec en détection haute</t>
  </si>
  <si>
    <t>Tous les espaces secs de la zone jour</t>
  </si>
  <si>
    <t>Tous les espaces secs qui ne sont pas en détection haute</t>
  </si>
  <si>
    <t>2.4.a (Z)</t>
  </si>
  <si>
    <t>2.4.a (C1)</t>
  </si>
  <si>
    <t>2.4.a (C2)</t>
  </si>
  <si>
    <t>2.5.a (C1)</t>
  </si>
  <si>
    <t>2.5.a (C2)</t>
  </si>
  <si>
    <t>N° de ligne Etat</t>
  </si>
  <si>
    <t>N° de colonne Sous-type système</t>
  </si>
  <si>
    <t>Validations</t>
  </si>
  <si>
    <t>OK</t>
  </si>
  <si>
    <t>NOK</t>
  </si>
  <si>
    <t>Conditions à tester</t>
  </si>
  <si>
    <t>TO DO</t>
  </si>
  <si>
    <t>Résultat final</t>
  </si>
  <si>
    <t>Résultat intermédiaire</t>
  </si>
  <si>
    <t>Type</t>
  </si>
  <si>
    <t>Freduc</t>
  </si>
  <si>
    <r>
      <t>f</t>
    </r>
    <r>
      <rPr>
        <b/>
        <vertAlign val="subscript"/>
        <sz val="11"/>
        <color theme="1"/>
        <rFont val="Calibri"/>
        <family val="2"/>
        <scheme val="minor"/>
      </rPr>
      <t>reduc,vent,heat,zonez</t>
    </r>
    <r>
      <rPr>
        <b/>
        <sz val="11"/>
        <color theme="1"/>
        <rFont val="Calibri"/>
        <family val="2"/>
        <scheme val="minor"/>
      </rPr>
      <t xml:space="preserve"> :</t>
    </r>
  </si>
  <si>
    <r>
      <t>f</t>
    </r>
    <r>
      <rPr>
        <b/>
        <vertAlign val="subscript"/>
        <sz val="11"/>
        <color theme="1"/>
        <rFont val="Calibri"/>
        <family val="2"/>
        <scheme val="minor"/>
      </rPr>
      <t>reduc,vent,cool,zonez</t>
    </r>
    <r>
      <rPr>
        <b/>
        <sz val="11"/>
        <color theme="1"/>
        <rFont val="Calibri"/>
        <family val="2"/>
        <scheme val="minor"/>
      </rPr>
      <t xml:space="preserve"> :</t>
    </r>
  </si>
  <si>
    <r>
      <t>f</t>
    </r>
    <r>
      <rPr>
        <b/>
        <vertAlign val="subscript"/>
        <sz val="11"/>
        <color theme="1"/>
        <rFont val="Calibri"/>
        <family val="2"/>
        <scheme val="minor"/>
      </rPr>
      <t>reduc,vent,overh,zonez</t>
    </r>
    <r>
      <rPr>
        <b/>
        <sz val="11"/>
        <color theme="1"/>
        <rFont val="Calibri"/>
        <family val="2"/>
        <scheme val="minor"/>
      </rPr>
      <t xml:space="preserve"> :</t>
    </r>
  </si>
  <si>
    <t>1 ?</t>
  </si>
  <si>
    <t>2 ?</t>
  </si>
  <si>
    <t>3 ?</t>
  </si>
  <si>
    <t>4 ?</t>
  </si>
  <si>
    <t>4.1</t>
  </si>
  <si>
    <t>4.2</t>
  </si>
  <si>
    <t>4.3</t>
  </si>
  <si>
    <t>4.4</t>
  </si>
  <si>
    <t>4.5</t>
  </si>
  <si>
    <t>4.6</t>
  </si>
  <si>
    <t>3.1</t>
  </si>
  <si>
    <t>3.2</t>
  </si>
  <si>
    <t>3.3</t>
  </si>
  <si>
    <t>3.4</t>
  </si>
  <si>
    <t>3.5</t>
  </si>
  <si>
    <t>3.6</t>
  </si>
  <si>
    <t>3.7</t>
  </si>
  <si>
    <t>2.1</t>
  </si>
  <si>
    <t>2.2</t>
  </si>
  <si>
    <t>2.3</t>
  </si>
  <si>
    <t>2.4</t>
  </si>
  <si>
    <t>2.5</t>
  </si>
  <si>
    <t>Nombre total de conditions à tester</t>
  </si>
  <si>
    <t>24 C1</t>
  </si>
  <si>
    <t>24 Z</t>
  </si>
  <si>
    <t>24 C2</t>
  </si>
  <si>
    <t>25 C1</t>
  </si>
  <si>
    <t>25 C2</t>
  </si>
  <si>
    <t xml:space="preserve"> (Z)</t>
  </si>
  <si>
    <t xml:space="preserve"> (C1)</t>
  </si>
  <si>
    <t xml:space="preserve"> (C2)</t>
  </si>
  <si>
    <t>Sous-type</t>
  </si>
  <si>
    <t>www.epbd.be</t>
  </si>
  <si>
    <t>§ 4.1</t>
  </si>
  <si>
    <t>§ 4.3</t>
  </si>
  <si>
    <t>Nederlands</t>
  </si>
  <si>
    <t>Français</t>
  </si>
  <si>
    <t>A</t>
  </si>
  <si>
    <t>B</t>
  </si>
  <si>
    <t>C</t>
  </si>
  <si>
    <t>D</t>
  </si>
  <si>
    <t>WC</t>
  </si>
  <si>
    <t>Zones nuit</t>
  </si>
  <si>
    <t>OK/NOK?</t>
  </si>
  <si>
    <t>2.4.b (Z)</t>
  </si>
  <si>
    <t>2.4.b (C1)</t>
  </si>
  <si>
    <t>2.4.b (C2)</t>
  </si>
  <si>
    <t>2.5.b (C1)</t>
  </si>
  <si>
    <t>2.5.b (C2)</t>
  </si>
  <si>
    <t>2.4.c (Z)</t>
  </si>
  <si>
    <t>2.4.c (C1)</t>
  </si>
  <si>
    <t>2.4.c (C2)</t>
  </si>
  <si>
    <t>2.5.c (C1)</t>
  </si>
  <si>
    <t>2.5.c (C2)</t>
  </si>
  <si>
    <t>EPB PRODUCTGEGEVENS DATABANK</t>
  </si>
  <si>
    <t>Formeel aanvraagdossier</t>
  </si>
  <si>
    <t>voor de erkenning van de productgegevens</t>
  </si>
  <si>
    <t>in de EPB productgegevens databank</t>
  </si>
  <si>
    <t>en het Brussels Hoofdstedelijk Gewest.</t>
  </si>
  <si>
    <t>Vraaggestuurde ventilatiesystemen</t>
  </si>
  <si>
    <t>Aanvrager</t>
  </si>
  <si>
    <t>PRODUCTGEGEVENS</t>
  </si>
  <si>
    <t>PRODUCTIDENTIFICATIE</t>
  </si>
  <si>
    <t>Betreft</t>
  </si>
  <si>
    <t>Merk</t>
  </si>
  <si>
    <t>Product-ID</t>
  </si>
  <si>
    <t>Productnaam</t>
  </si>
  <si>
    <t>www aanvrager</t>
  </si>
  <si>
    <t>Referentie Toelichtingsfiche</t>
  </si>
  <si>
    <t>Referentie proefverslagen</t>
  </si>
  <si>
    <t>Referentie in-situ checklist</t>
  </si>
  <si>
    <t>Factor verwarming</t>
  </si>
  <si>
    <t>Factor koeling</t>
  </si>
  <si>
    <t>Factor oververhitting</t>
  </si>
  <si>
    <t>verplicht</t>
  </si>
  <si>
    <t xml:space="preserve">Cijfercode </t>
  </si>
  <si>
    <t>wordt overgenomen in databank</t>
  </si>
  <si>
    <t>Nummer</t>
  </si>
  <si>
    <t>JA</t>
  </si>
  <si>
    <t>NEE</t>
  </si>
  <si>
    <t>Gelieve alle gele vakjes in te vullen</t>
  </si>
  <si>
    <t>Geen type (freduc = 1)</t>
  </si>
  <si>
    <t>Gelieve eerst de selectie van het type te voltooien</t>
  </si>
  <si>
    <t>Alle</t>
  </si>
  <si>
    <t>Slaapkamers</t>
  </si>
  <si>
    <t>Droge ruimten van de dagzone</t>
  </si>
  <si>
    <t>Droge ruimten van de nachtzone</t>
  </si>
  <si>
    <t>Dit blad laat toe het type vraagestuurd ventilatiesysteem te bepalen</t>
  </si>
  <si>
    <t xml:space="preserve">Het volledige subtype is : </t>
  </si>
  <si>
    <t>Antwoorden</t>
  </si>
  <si>
    <t>Vragen</t>
  </si>
  <si>
    <t>CO2 detectie in elke slaapkamer?</t>
  </si>
  <si>
    <t>Regeling van de afvoer in elke slaapkamer?</t>
  </si>
  <si>
    <t>CO2 detectie in gemeenschappelijk afvoerkanaal van de slaapkamers?</t>
  </si>
  <si>
    <t>Regeling van de afvoer van alle slaapkamers samen?</t>
  </si>
  <si>
    <t>CO2 detectie in de belangrijkste leefruimte en in de belangrijkste slaapkamer?</t>
  </si>
  <si>
    <t>Zonale regeling van de afvoer?</t>
  </si>
  <si>
    <t>Centrale regeling van de afvoer van de droge ruimten?</t>
  </si>
  <si>
    <t>Centrale regeling van de afvoer in de natte ruimten?</t>
  </si>
  <si>
    <t>CO2 detectie in het hoofdafvoerkanaal?</t>
  </si>
  <si>
    <t xml:space="preserve">Mechanische afvoer in elke droge ruimte? </t>
  </si>
  <si>
    <t>Mechanische afvoer in elke droge ruimte?</t>
  </si>
  <si>
    <t xml:space="preserve">Centrale regeling van de afvoer van de droge ruimten? </t>
  </si>
  <si>
    <t>Centrale regeling van de afvoer van de natte ruimten?</t>
  </si>
  <si>
    <t>CO2 detectie in elke droge ruimte?</t>
  </si>
  <si>
    <t xml:space="preserve">Regeling van de afvoer in elke droge ruimte? </t>
  </si>
  <si>
    <t>LOKALE regeling van de toevoer van de droge ruimten?</t>
  </si>
  <si>
    <t xml:space="preserve">ZONALE regeling van de toevoer van de droge ruimten? </t>
  </si>
  <si>
    <t>Aanwezigheidsdetectie in elke slaapkamer?</t>
  </si>
  <si>
    <t xml:space="preserve">CENTRALE regeling van de toevoer in de droge ruimten? </t>
  </si>
  <si>
    <t>CENTRALE regeling van de toevoer van de droge ruimten?</t>
  </si>
  <si>
    <t>Aanwezigheidsdetectie in de belangrijkste leefruimte en in de belangrijkste slaapkamer?</t>
  </si>
  <si>
    <t xml:space="preserve">ZONALE regeling van de toevoer in de droge ruimten? </t>
  </si>
  <si>
    <t/>
  </si>
  <si>
    <t>Detectie (CO2 of aanwezigheid) in één of meerdere droge ruimten?</t>
  </si>
  <si>
    <t>Deze detectie is enkel van het type CO2?</t>
  </si>
  <si>
    <t>Deze detectie is van het type "aanwezigheidsdetectie" (en eventueel CO2)?</t>
  </si>
  <si>
    <t>Detectie in de natte ruimten?</t>
  </si>
  <si>
    <t>Aanwezigheidsdetectie in elke droge ruimte?</t>
  </si>
  <si>
    <t xml:space="preserve">LOKALE regeling van de toevoer van de droge ruimten? </t>
  </si>
  <si>
    <t>CO2 detectie in de belangrijkste leefruimte en de belangrijkste slaapkamer?</t>
  </si>
  <si>
    <t>ZONALE regeling van de toevoer van de droge ruimten?</t>
  </si>
  <si>
    <t xml:space="preserve">CENTRALE regeling van de toevoer van de droge ruimten? </t>
  </si>
  <si>
    <t>CENTRALE regeling van de toevoer in de droge ruimten?</t>
  </si>
  <si>
    <t xml:space="preserve">Detectie (RH en aanwezigheid) in elke natte ruimte? </t>
  </si>
  <si>
    <t xml:space="preserve">LOKALE regeling van de afvoer in de natte ruimten? </t>
  </si>
  <si>
    <t xml:space="preserve">CENTRALE regeling van de afvoer van de natte ruimten? </t>
  </si>
  <si>
    <t>In de zones of alle droge ruimten zijn uitgerust met sensoren.</t>
  </si>
  <si>
    <t>In de zones of minstens één droge ruimte is niet uitgerust met een sensor.</t>
  </si>
  <si>
    <t xml:space="preserve">Indien het totale toevoerdebiet van de droge ruimten groter is dan 40% van het totale nominale afvoerdebiet </t>
  </si>
  <si>
    <t>Indien het totale toevoerdebiet van de droge ruimten gelijk is aan of kleiner is dan 40% van het totale nominale afvoerdebiet</t>
  </si>
  <si>
    <t xml:space="preserve">Indien het totale afvoerdebiet van de natte ruimten gelijk is aan of kleiner is dan 40% van het totale nominale toevoerdebiet </t>
  </si>
  <si>
    <t xml:space="preserve">Indien het totale afvoerdebiet van de natte ruimten groter is dan 40% van het totale nominale toevoerdebiet </t>
  </si>
  <si>
    <t>Droge ruimten die niet in detectiestand hoog zijn</t>
  </si>
  <si>
    <t>Droge ruimten in detectiestand laag</t>
  </si>
  <si>
    <t xml:space="preserve">Droge ruimten die niet in detectiestand laag zijn </t>
  </si>
  <si>
    <t>Natte ruimten in detectiestand hoog</t>
  </si>
  <si>
    <t>Natte ruimten die niet in detectiestand hoog zijn</t>
  </si>
  <si>
    <t>Natte ruimten in detectiestand laag</t>
  </si>
  <si>
    <t xml:space="preserve">Natte ruimten die niet in detectiestand laag zijn </t>
  </si>
  <si>
    <t>Droge ruimten in detectiestand hoog</t>
  </si>
  <si>
    <t>Titel</t>
  </si>
  <si>
    <t>Beschrijving</t>
  </si>
  <si>
    <t>Alle sensoren in detectiestand hoog</t>
  </si>
  <si>
    <t>Alle sensoren in detectiestand laag</t>
  </si>
  <si>
    <t>Een sensor van een droge ruimte van de nachtzone in detectiestand hoog, alle anderen in detectiestand laag.</t>
  </si>
  <si>
    <t>Een sensor van een droge ruimte van de dagzone in detectiestand hoog, alle anderen in detectiestand laag.</t>
  </si>
  <si>
    <t>Een sensor van een droge ruimte van de dagzone in detectiestand laag, de sensoren van de andere droge ruimten in detectiestand hoog, de sensoren van de natte ruimten in detectiestand laag.</t>
  </si>
  <si>
    <t>Een sensor van een droge ruimte van de nachtzone in detectiestand laag, de sensoren van de andere droge ruimten in detectiestand hoog, de sensoren van de natte ruimten in detectiestand laag.</t>
  </si>
  <si>
    <t>Een sensor van een natte ruimte van de dagzone in detectiestand hoog, alle anderen in detectiestand laag.</t>
  </si>
  <si>
    <t>Een sensor van een natte ruimte van de nachtzone in detectiestand hoog, alle anderen in detectiestand laag.</t>
  </si>
  <si>
    <t>Een sensor van een natte ruimte van de dagzone in detectiestand laag, de sensoren van de andere natte ruimten in detectiestand hoog, de sensoren van de droge ruimten in detectiestand laag.</t>
  </si>
  <si>
    <t>Een sensor van een natte ruimte van de nachtzone in detectiestand laag, de sensoren van de andere natte ruimten in detectiestand hoog, de sensoren van de droge ruimten in detectiestand laag.</t>
  </si>
  <si>
    <t xml:space="preserve">De sensor van het gemeenschappelijk kanaal van de slaapkamers in detectiestand hoog, alle anderen in detectiestand laag. </t>
  </si>
  <si>
    <t>Voorafgaand aan deze test, zet alle sensoren van alle ruimten in detectiestand laag. Activeer daarna de manuele interventie van het systeem in de nominale stand, conform de voorschriften van de fabrikant.</t>
  </si>
  <si>
    <t xml:space="preserve">Bijkomende manuele interventies zijn eveneens toegelaten. Elk van deze bijkomende manuele interventies moet worden getest. 
Voorafgaand deze test, zet alle sensoren van alle ruimten in detectiestand hoog. 
Activeer daarna de te testen manuele interventie van het systeem, conform de voorschriften van de fabrikant. </t>
  </si>
  <si>
    <t xml:space="preserve">Voorafgaand aan deze test, zet alle sensoren van alle ruimten in detectiestand laag. 
Zet alle sensoren van het systeem in detectiestand hoog. </t>
  </si>
  <si>
    <t xml:space="preserve">Voorafgaand aan deze test, zet alle sensoren van alle ruimten in detectiestand hoog. 
Zet alle sensoren van het systeem in detectiestand laag. </t>
  </si>
  <si>
    <t xml:space="preserve">Voorafgaand aan deze test, zet alle sensoren van alle ruimten in detectiestand laag. 
Zet daarna één sensor van een droge ruimte van de dagzone, of van de leefruimte of van het bureau, in detectiestand hoog, en alle andere sensoren van de droge en natte ruimten in detectiestand laag. </t>
  </si>
  <si>
    <t xml:space="preserve">Voorafgaand aan deze test, zet alle sensoren van alle ruimten in detectiestand laag. 
Zet daarna één sensor van een droge ruimte van de nachtzone, één van de 3 slaapkamers, in detectiestand hoog, en alle andere sensoren van de droge en natte ruimten in detectiestand laag. </t>
  </si>
  <si>
    <t xml:space="preserve">Voorafgaand aan deze test, zet alle sensoren van alle ruimten in detectiestand hoog. 
Zet daarna één sensor van een droge ruimte van de dagzone, of van de leefruimte of van het bureau, in detectiestand laag, alle andere sensoren van de droge ruimten in detectiestand hoog, en alle sensoren van de natte ruimten in detectiestand laag. </t>
  </si>
  <si>
    <t>Voorafgaand aan deze test, zet alle sensoren van alle ruimten in detectiestand hoog. 
Zet daarna één sensor van de nachtzone, van één van de 3 slaapkamers, in detectiestand laag, alle anderen sensoren van de droge ruimten in detectiestand hoog, en alle sensoren van de natte ruimten in detectiestand laag.</t>
  </si>
  <si>
    <t xml:space="preserve">Voorafgaand aan deze test, zet alle sensoren van alle ruimten in detectiestand laag.
Zet daarna één sensor van een natte ruimte van de dagzone, of van de keuken of van de wc of van de wasplaats, in detectiestand hoog, en alle andere sensoren van de droge en natte ruimten in detectiestand laag.  </t>
  </si>
  <si>
    <t>Voorafgaand aan deze test, zet alle sensoren van alle ruimten in detectiestand hoog. 
Zet daarna één sensor van een natte ruimte van de dagzone in detectiestand laag, of van de keuken of van de wc of van de wasplaats, in detectiestand laag, en alle andere sensoren van de natte ruimten in detectiestand hoog, en alle sensoren van de droge ruimten in detectiestand laag.</t>
  </si>
  <si>
    <t xml:space="preserve">Voorafgaand aan deze test, zet alle sensoren van alle ruimten in detectiestand laag. 
Zet daarna de CO2 sensor in het gemeenschappelijk afvoerkanaal van de slaapkamers in detectiestand hoog, en alle andere sensoren in detectiestand laag. </t>
  </si>
  <si>
    <t xml:space="preserve">Voorafgaand aan deze test, zet alle sensoren van alle ruimten in detectiestand hoog. 
Zet daarna één sensor van een natte ruimte van de nachtzone, of van de badkamer of van de douchekamer, in detectiestand laag, alle andere sensoren van de natte ruimten in detectiestand hoog, en alle sensoren van de droge ruimten in detectiestand laag. </t>
  </si>
  <si>
    <t xml:space="preserve">Dit informatief blad geeft de de verschillende standen te testen standen op de testopstelling weer.  </t>
  </si>
  <si>
    <t>Dit informatief blad geeft de te verifiëren eisen op de testopstelling weer</t>
  </si>
  <si>
    <t xml:space="preserve">Beschrijving </t>
  </si>
  <si>
    <t xml:space="preserve">Automatische terugkeer </t>
  </si>
  <si>
    <t>Toevoerdebiet 100%, lokaal</t>
  </si>
  <si>
    <t xml:space="preserve">Toevoerdebiet 100%, zonaal </t>
  </si>
  <si>
    <t xml:space="preserve">Toevoerdebiet 100%, centraal </t>
  </si>
  <si>
    <t>Afvoerdebiet (droge ruimten) groter dan 30 m³/h</t>
  </si>
  <si>
    <t>Afvoerdebiet 100%, centraal</t>
  </si>
  <si>
    <t>Toevoerdebiet groter dan 10%</t>
  </si>
  <si>
    <t>Afvoerdebiet groter dan 10%</t>
  </si>
  <si>
    <t>Toevoerdebiet groter dan 30% of 35%</t>
  </si>
  <si>
    <t xml:space="preserve">Afvoerdebiet groter dan 30% of 35% </t>
  </si>
  <si>
    <t>Toevoerdebiet groter dan 30% (zone gedeeltelijke uitgerust met sensoren)</t>
  </si>
  <si>
    <t>Toevoerdebiet kleiner dan 40%, lokaal</t>
  </si>
  <si>
    <t xml:space="preserve">Toevoerdebiet kleiner dan 40%, centraal </t>
  </si>
  <si>
    <t>Afvoerdebiet (droge ruimten) kleiner dan 5 m³/h</t>
  </si>
  <si>
    <t>Afvoerdebiet kleiner dan 40%, lokaal</t>
  </si>
  <si>
    <t>Afvoerdebiet kleiner dan 40%, centraal</t>
  </si>
  <si>
    <t>Toevoer- en afvoerdebieten aangepast</t>
  </si>
  <si>
    <t>Het toevoerdebiet van elke droge ruimte is gelijk aan of groter dan het nominale debiet van die ruimte</t>
  </si>
  <si>
    <t>Het afvoerdebiet van elke droge ruimte, die is uitgerust met een bijkomende afvoer, is gelijk aan of groter dan 30m³/h.</t>
  </si>
  <si>
    <t xml:space="preserve">Het afvoerdebiet van elke natte ruimte is gelijk aan of groter dan het nominaal debiet van die ruimte. </t>
  </si>
  <si>
    <t xml:space="preserve">Het toevoerdebiet van elke droge ruimte is gelijk aan of groter dan 10% van het nominaal debiet van die ruimte. </t>
  </si>
  <si>
    <t xml:space="preserve">Het afvoerdebiet van elke natte ruimte is gelijk aan of groter dan 10% van het nominaal debiet van die ruimte. </t>
  </si>
  <si>
    <t>Het totaal toevoerdebiet van de droge ruimten van de/elke zone is gelijk aan of groter dan de som van de nominale debieten van de droge ruimten van de zone.</t>
  </si>
  <si>
    <t>Het totale toevoerdebiet van de droge ruimten is gelijk aan of groter dan de som van de nominale debieten van de droge ruimten.</t>
  </si>
  <si>
    <t xml:space="preserve">Het totale afvoerdebiet van de natte ruimten is gelijk aan of groter dan de som van de nominale debieten van de natte ruimten. </t>
  </si>
  <si>
    <t xml:space="preserve">Eén van volgende voorwaarden (naar keuze van de fabrikant, afhankelijk van het systeem) moet worden voldaan: 
• Het totale  toevoerdebiet van de droge ruimten is gelijk aan of groter dan 35% van de som van de nominale toevoerdebieten van de droge ruimten. Voor de systemen C en D, het totale afvoerdebiet van de natte ruimten is gelijk aan of groter dan 35% van het totale nominaal toevoerdebiet van de droge ruimten.
• Het toevoerdebiet van elke droge ruimte is gelijk aan of groter dan 30% van het nominaal toevoerdebiet van die ruimte. Voor de systemen C en D, het totale afvoerdebiet van de natte ruimten is gelijk aan of groter dan 30% van het totale nominaal toevoerdebiet van de droge ruimten. </t>
  </si>
  <si>
    <t xml:space="preserve">Het totale toevoerdebiet van de droge ruimten van de zone is gelijk aan of groter dan 30% van de som van de nominale toevoerdebieten van de droge ruimten van de zone. </t>
  </si>
  <si>
    <t>Het totale toevoerdebiet van de droge ruimten van elke zone is gelijk aan of kleiner dan 40% van de som van de nominale debieten van de droge ruimten van die zone.</t>
  </si>
  <si>
    <t>Het afvoerdebiet van elke droge ruimte, die is uitgerust met een bijkomende afvoer, is gelijk aan of kleiner dan 5 m³/h.</t>
  </si>
  <si>
    <t xml:space="preserve">Het afvoerdebiet van elke natte ruimte is gelijk aan of kleiner dan 40% van het nominale debiet van die ruimte. </t>
  </si>
  <si>
    <t xml:space="preserve">Het totale afvoerdebiet van de natte ruimte is gelijk aan of kleiner dan 40% van de som van de nominale debieten van de natte ruimten. </t>
  </si>
  <si>
    <t xml:space="preserve">Het verschil tussen het totale toevoerdebiet en het totale afvoerdebiet is gelijk aan of kleiner dan 15% van de hoogste waarde van de twee. </t>
  </si>
  <si>
    <t>Dit blad laat toe de eisen voor de standen toepasbaar op het systeem te verifiëren.</t>
  </si>
  <si>
    <t>Subtype :</t>
  </si>
  <si>
    <t>N° Te testen stand</t>
  </si>
  <si>
    <t xml:space="preserve">N° Te verifiëren eis </t>
  </si>
  <si>
    <t>Zonale regeling</t>
  </si>
  <si>
    <t>In elke droge ruimte</t>
  </si>
  <si>
    <t>CO2 sensoren in de droge ruimten</t>
  </si>
  <si>
    <t>In elke slaapkamer</t>
  </si>
  <si>
    <t>In het gemeenschappelijk kanaal van alle slaapkamers</t>
  </si>
  <si>
    <t>In de belangrijkste leefruimte en de belangrijkste slaapkamer</t>
  </si>
  <si>
    <t>In het hoofdafvoerkanaal</t>
  </si>
  <si>
    <t xml:space="preserve">Sensoren voor aanwezigheidsdetectie in de droge ruimten </t>
  </si>
  <si>
    <t>in elke droge ruimte</t>
  </si>
  <si>
    <t>Sensoren in de natte ruimten</t>
  </si>
  <si>
    <t xml:space="preserve">RH sensor in elke natte ruimte, behalve de WC's </t>
  </si>
  <si>
    <t>Aanwezigheidsdetectie in elke ruimte met een WC</t>
  </si>
  <si>
    <t xml:space="preserve">Bijkomende afvoeren in de droge ruimten </t>
  </si>
  <si>
    <t xml:space="preserve">In elke droge ruimte </t>
  </si>
  <si>
    <t>Dit blad geeft een overzicht van de resultaten op te testopstelling</t>
  </si>
  <si>
    <t xml:space="preserve">Voorwaarden nog te testen </t>
  </si>
  <si>
    <t>Voorwaarden gevalideerd</t>
  </si>
  <si>
    <t>Voorwaarden niet-conform</t>
  </si>
  <si>
    <t xml:space="preserve">Dit blad laat toe de checklist voor de in-situ controles te genereren </t>
  </si>
  <si>
    <t xml:space="preserve">Aantal ruimten </t>
  </si>
  <si>
    <t xml:space="preserve">Maximum debiet </t>
  </si>
  <si>
    <t>Leefruimte</t>
  </si>
  <si>
    <t>Belangrijkste slaapkamer (indien van toepassing)</t>
  </si>
  <si>
    <t>Slaapkamers (niet de belangrijkste)</t>
  </si>
  <si>
    <t xml:space="preserve">Andere droge ruimten (bureau,…) </t>
  </si>
  <si>
    <t xml:space="preserve">Maximum aantal droge ruimten en maximale debieten </t>
  </si>
  <si>
    <t xml:space="preserve">Maximum aantal natte ruimten en maximale debieten </t>
  </si>
  <si>
    <t>Keuken</t>
  </si>
  <si>
    <t>Badkamer en andere natte ruimten</t>
  </si>
  <si>
    <t>Aantal ruimten</t>
  </si>
  <si>
    <t>Maximum debiet</t>
  </si>
  <si>
    <t xml:space="preserve">Maximum aantal van de nachtzones? </t>
  </si>
  <si>
    <t>Maximum aantal van de dagzones?</t>
  </si>
  <si>
    <t>Maximum debiet van de totale toevoer</t>
  </si>
  <si>
    <t>Maximum debiet van de totale afvoer</t>
  </si>
  <si>
    <t xml:space="preserve">Checklist voor de in-situ controles voor dit systeem is als volgt: </t>
  </si>
  <si>
    <t>Checklist van in-situ controles voor vraaggestuurde ventilatiesystemen herkent op www.epbd.be</t>
  </si>
  <si>
    <t>Te verifiëren punten</t>
  </si>
  <si>
    <t xml:space="preserve">Leefruimte </t>
  </si>
  <si>
    <t xml:space="preserve">Slaapkamers (niet de belangrijkste) </t>
  </si>
  <si>
    <t>Andere droge ruimten (bureau,…)</t>
  </si>
  <si>
    <t xml:space="preserve">Aantal natte ruimten en debieten </t>
  </si>
  <si>
    <t>Aantal droge ruimten en debieten</t>
  </si>
  <si>
    <t xml:space="preserve">Keuken </t>
  </si>
  <si>
    <t xml:space="preserve">Badkamer en andere natte ruimten </t>
  </si>
  <si>
    <t>Aantal zones</t>
  </si>
  <si>
    <t>Dagzones</t>
  </si>
  <si>
    <t xml:space="preserve">Totaal debieten </t>
  </si>
  <si>
    <t>Toevoer</t>
  </si>
  <si>
    <t>Afvoer</t>
  </si>
  <si>
    <t>Toekenning van de dag- en nachtzones</t>
  </si>
  <si>
    <t>De dagzone bevat de leefruimte en bevat geen enkele slaapkamer</t>
  </si>
  <si>
    <t>Aanwezigheid van het systeem en de componenten</t>
  </si>
  <si>
    <t>Elke slaapkamer behoort tot de nachtzone(s)</t>
  </si>
  <si>
    <t>Ventilator voor mechanische toevoer</t>
  </si>
  <si>
    <t>Ventilator voor mechanische afvoer</t>
  </si>
  <si>
    <t xml:space="preserve">CO2 sensoren in de droge ruimten </t>
  </si>
  <si>
    <t>In het gemeenschappelijk afvoerkanaal van alle slaapkamers</t>
  </si>
  <si>
    <t>In de belangrijkste leefruimte en belangrijkste slaapkamer</t>
  </si>
  <si>
    <t>Werking van het systeem</t>
  </si>
  <si>
    <t>Debietsmetingen in nominale stand (optioneel)</t>
  </si>
  <si>
    <t>Afvoerdebiet 100%, lokaal</t>
  </si>
  <si>
    <t xml:space="preserve">Eén van volgende voorwaarden (naar keuze van de fabrikant, afhankelijk van het systeem) moet worden voldaan: 
• Het totaal afvoerdebiet van de natte ruimten is gelijk aan of groter dan 35% van de som van de nominale afvoerdebieten van de natte ruimten. Voor de systemen C en D, het totale toevoerdebiet van de droge ruimten is gelijk aan of groter dan 35% van de som van de nominale afvoerdebieten van de natte ruimten.
• Het afvoerdebiet van elke natte ruimte is gelijk aan of groter dan 30% van het nominaal afvoerdebiet van die ruimte. Voor de systemen B en D, het totale  toevoerdebiet van de droge ruimten is gelijk aan of groter dan 30% van de som van de nominale afvoerdebieten van de natte ruimten. </t>
  </si>
  <si>
    <t>Het toevoerdebiet van elke droge ruimte is gelijk aan of kleiner dan 40% van het nominaal debiet van die ruimte.</t>
  </si>
  <si>
    <t xml:space="preserve">Automatische desactivering voor koeling. </t>
  </si>
  <si>
    <t>Manuele interventie in nominale stand</t>
  </si>
  <si>
    <t>Andere manuele interventie(s)</t>
  </si>
  <si>
    <t xml:space="preserve">Voorafgaand aan deze test, zet alle sensoren van alle ruimten in detectiestand laag. 
Zet daarna de CO2 sensor in het gemeenschappelijk afvoerkanaal in detectiestand hoog, en alle andere sensoren in detectiestand laag. </t>
  </si>
  <si>
    <t>Kenmerken gerelateerd aan het geïnstalleerde systeem</t>
  </si>
  <si>
    <t xml:space="preserve">Het systeem werkt goed </t>
  </si>
  <si>
    <t>Regeling van de toevoer van de droge ruimten, op basis van deze detectie?</t>
  </si>
  <si>
    <t>Type afvoer</t>
  </si>
  <si>
    <t xml:space="preserve">Voorafgaand aan deze test, zet alle sensoren van alle ruimten in detectiestand laag.
Activeer daarna de automatische desactivering die tot doel heeft, door één of meerdere temperatuursensoren, het systeem in nominale stand te zetten. 
Indien het systeem niet uitgerust is met dergelijke desactivering, ontvangt men "neen" voor dit kenmerk. 
</t>
  </si>
  <si>
    <t>Voorafgaand aan deze test, zet alle sensoren van alle ruimten in detectiestand laag. 
Zet daarna één sensor van een natte ruimte van de nachtzone, of van de badkamer of van de douchekamer, in detectiestand hoog, en alle andere sensoren van de droge en natte ruimten in detectiestand laag.</t>
  </si>
  <si>
    <t xml:space="preserve">De CO2 sensor in het gemeenschappelijke afvoerkanaal in detectiestand hoog, alle anderen in detectiestand laag. </t>
  </si>
  <si>
    <t xml:space="preserve">Na een manuele interventie, moet het systeem automatisch terugkeren naar de vraaggestuurde werking, binnen een periode van maximaal 12u. 
Indien de automatische terugkeerperiode niet instelbaar is, verifieer of het systeem effectief automatisch terugkeert naar de vraaggestuurde werking, binnen de terugkeerperiode, door één van de hierna beschreven eisen naar keuze van de vraaggestuurde werking  te verifiëren. 
Indien de terugkeerperiode instelbaar is, verifieer of: 
• De maximale terugkeerperiode die kan worden ingesteld kleiner is dan of gelijk is aan 12u.
• Het systeem effectief automatisch terugkeert naar de vraaggestuurde werking, binnen de ingestelde periode, door een van de hierna beschreven eisen naar keuze van de vraaggestuurde werking te verifiëren. Om dit te doen, stel de kleinst mogelijke terugkeerperiode in. </t>
  </si>
  <si>
    <t xml:space="preserve">Toevoerdebiet kleiner dan 40%, zonaal </t>
  </si>
  <si>
    <t xml:space="preserve">Gelieve de kenmerken gerelateerd aan het geïnstalleerde systeem hieronder in te vullen </t>
  </si>
  <si>
    <t>Type ventilatiesysteem (volgens NBN D50-001)</t>
  </si>
  <si>
    <t>RH sensor in elke natte ruimte, uitgezonderd de Wc's</t>
  </si>
  <si>
    <t>Maximum aantal</t>
  </si>
  <si>
    <t>Nombre total de conditions à tester sauf état 1</t>
  </si>
  <si>
    <t>Optionele voorwaarden</t>
  </si>
  <si>
    <t>2017-07</t>
  </si>
  <si>
    <t xml:space="preserve">Dit bestand werd opgesteld door de Afdeling Energie en Klimaat van het WTCB, </t>
  </si>
  <si>
    <t>met de financiële steun en voor rekening van het vlaams Gewest, het waals Gewest</t>
  </si>
  <si>
    <t>Formele Aanvraag</t>
  </si>
  <si>
    <t>Noteer hieronder de volgende gegevens van uw formele aanvraag:</t>
  </si>
  <si>
    <t>Bedrijfsnaam</t>
  </si>
  <si>
    <t>Aanvraagdatum</t>
  </si>
  <si>
    <t>Verantwoordelijke persoon</t>
  </si>
  <si>
    <t>DOCUMENTEN BIJGEVOEGD DOOR DE AANVRAGER AAN DE OPERATOR</t>
  </si>
  <si>
    <t>Omschrijving van het document</t>
  </si>
  <si>
    <t>Formaat</t>
  </si>
  <si>
    <r>
      <t>f</t>
    </r>
    <r>
      <rPr>
        <vertAlign val="subscript"/>
        <sz val="12"/>
        <rFont val="Arial"/>
        <family val="2"/>
      </rPr>
      <t>reduc,vent,heat,zonez</t>
    </r>
  </si>
  <si>
    <t>AANVRAAG</t>
  </si>
  <si>
    <t>PRODUCT KARAKTERISTIEKEN</t>
  </si>
  <si>
    <t>ID-product</t>
  </si>
  <si>
    <t>www productfiche</t>
  </si>
  <si>
    <t>Product-classificatie</t>
  </si>
  <si>
    <t>optionneel</t>
  </si>
  <si>
    <t>Zie blad n°5</t>
  </si>
  <si>
    <t>Zie blad n°4</t>
  </si>
  <si>
    <t>Zie blad n°9/4</t>
  </si>
  <si>
    <t>docnr.</t>
  </si>
  <si>
    <t>automatische berekende waarde</t>
  </si>
  <si>
    <t>Het totale toevoerdebiet van de droge ruimten is gelijk aan of kleiner dan 40% de som van de nominale debieten van de droge ruimten.</t>
  </si>
  <si>
    <t>doc_4.5_S.b_NL_Vraaggestuurde_Ventilatiesystemen_v2.2_20180502</t>
  </si>
  <si>
    <r>
      <t>f</t>
    </r>
    <r>
      <rPr>
        <vertAlign val="subscript"/>
        <sz val="12"/>
        <rFont val="Arial"/>
        <family val="2"/>
      </rPr>
      <t>reduc,vent,cool,zonez</t>
    </r>
  </si>
  <si>
    <r>
      <t>f</t>
    </r>
    <r>
      <rPr>
        <vertAlign val="subscript"/>
        <sz val="12"/>
        <rFont val="Arial"/>
        <family val="2"/>
      </rPr>
      <t>reduc,vent,overh,zonez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</si>
</sst>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0"/>
      <name val="Calibri"/>
      <family val="2"/>
      <scheme val="minor"/>
    </font>
    <font>
      <sz val="11"/>
      <name val="Calibri"/>
      <family val="2"/>
      <scheme val="minor"/>
    </font>
    <font>
      <sz val="9"/>
      <color indexed="81"/>
      <name val="Tahoma"/>
      <family val="2"/>
    </font>
    <font>
      <b/>
      <sz val="9"/>
      <color indexed="81"/>
      <name val="Tahoma"/>
      <family val="2"/>
    </font>
    <font>
      <b/>
      <sz val="11"/>
      <name val="Calibri"/>
      <family val="2"/>
      <scheme val="minor"/>
    </font>
    <font>
      <b/>
      <sz val="11"/>
      <color theme="0"/>
      <name val="Calibri"/>
      <family val="2"/>
      <scheme val="minor"/>
    </font>
    <font>
      <b/>
      <vertAlign val="subscript"/>
      <sz val="11"/>
      <color theme="1"/>
      <name val="Calibri"/>
      <family val="2"/>
      <scheme val="minor"/>
    </font>
    <font>
      <sz val="12"/>
      <name val="Arial"/>
      <family val="2"/>
    </font>
    <font>
      <b/>
      <i/>
      <sz val="10"/>
      <name val="Times New Roman"/>
      <family val="1"/>
    </font>
    <font>
      <b/>
      <i/>
      <sz val="14"/>
      <color indexed="62"/>
      <name val="Times New Roman"/>
      <family val="1"/>
    </font>
    <font>
      <b/>
      <i/>
      <sz val="12"/>
      <color indexed="62"/>
      <name val="Times New Roman"/>
      <family val="1"/>
    </font>
    <font>
      <sz val="10"/>
      <name val="Times New Roman"/>
      <family val="1"/>
    </font>
    <font>
      <b/>
      <i/>
      <sz val="14"/>
      <name val="Times New Roman"/>
      <family val="1"/>
    </font>
    <font>
      <i/>
      <sz val="10"/>
      <name val="Times New Roman"/>
      <family val="1"/>
    </font>
    <font>
      <u/>
      <sz val="12"/>
      <color indexed="12"/>
      <name val="Arial"/>
      <family val="2"/>
    </font>
    <font>
      <b/>
      <i/>
      <sz val="12"/>
      <name val="Times New Roman"/>
      <family val="1"/>
    </font>
    <font>
      <b/>
      <sz val="12"/>
      <color indexed="12"/>
      <name val="Arial"/>
      <family val="2"/>
    </font>
    <font>
      <b/>
      <sz val="12"/>
      <name val="Arial"/>
      <family val="2"/>
    </font>
    <font>
      <b/>
      <sz val="12"/>
      <color indexed="10"/>
      <name val="Arial"/>
      <family val="2"/>
    </font>
    <font>
      <sz val="14"/>
      <color theme="1"/>
      <name val="Calibri"/>
      <family val="2"/>
      <scheme val="minor"/>
    </font>
    <font>
      <i/>
      <sz val="12"/>
      <name val="Arial"/>
      <family val="2"/>
    </font>
    <font>
      <i/>
      <sz val="10"/>
      <color theme="0" tint="-0.249977111117893"/>
      <name val="Times New Roman"/>
      <family val="1"/>
    </font>
    <font>
      <b/>
      <sz val="12"/>
      <color theme="0"/>
      <name val="Arial"/>
      <family val="2"/>
    </font>
    <font>
      <b/>
      <sz val="11"/>
      <color theme="0"/>
      <name val="Arial"/>
      <family val="2"/>
    </font>
    <font>
      <sz val="12"/>
      <color theme="1" tint="0.499984740745262"/>
      <name val="Arial"/>
      <family val="2"/>
    </font>
    <font>
      <vertAlign val="subscript"/>
      <sz val="12"/>
      <name val="Arial"/>
      <family val="2"/>
    </font>
    <font>
      <b/>
      <sz val="14"/>
      <color theme="0"/>
      <name val="Calibri"/>
      <family val="2"/>
      <scheme val="minor"/>
    </font>
  </fonts>
  <fills count="14">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22"/>
        <bgColor indexed="64"/>
      </patternFill>
    </fill>
    <fill>
      <patternFill patternType="solid">
        <fgColor rgb="FFFFFF00"/>
        <bgColor indexed="64"/>
      </patternFill>
    </fill>
    <fill>
      <patternFill patternType="solid">
        <fgColor rgb="FF00FF00"/>
        <bgColor indexed="64"/>
      </patternFill>
    </fill>
    <fill>
      <patternFill patternType="solid">
        <fgColor theme="0" tint="-0.14999847407452621"/>
        <bgColor indexed="64"/>
      </patternFill>
    </fill>
    <fill>
      <patternFill patternType="solid">
        <fgColor rgb="FF009999"/>
        <bgColor indexed="64"/>
      </patternFill>
    </fill>
    <fill>
      <patternFill patternType="solid">
        <fgColor rgb="FF6DA8FF"/>
        <bgColor indexed="64"/>
      </patternFill>
    </fill>
    <fill>
      <patternFill patternType="gray125">
        <bgColor theme="0"/>
      </patternFill>
    </fill>
  </fills>
  <borders count="8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auto="1"/>
      </right>
      <top style="dotted">
        <color auto="1"/>
      </top>
      <bottom style="dotted">
        <color auto="1"/>
      </bottom>
      <diagonal/>
    </border>
    <border>
      <left/>
      <right/>
      <top style="dotted">
        <color auto="1"/>
      </top>
      <bottom style="dotted">
        <color auto="1"/>
      </bottom>
      <diagonal/>
    </border>
    <border>
      <left/>
      <right style="thin">
        <color indexed="64"/>
      </right>
      <top style="medium">
        <color indexed="64"/>
      </top>
      <bottom style="medium">
        <color indexed="64"/>
      </bottom>
      <diagonal/>
    </border>
    <border>
      <left/>
      <right/>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3" fillId="0" borderId="0"/>
    <xf numFmtId="0" fontId="11" fillId="0" borderId="0"/>
    <xf numFmtId="0" fontId="18" fillId="0" borderId="0" applyNumberFormat="0" applyFill="0" applyBorder="0" applyAlignment="0" applyProtection="0">
      <alignment vertical="top"/>
      <protection locked="0"/>
    </xf>
    <xf numFmtId="9" fontId="11" fillId="0" borderId="0" applyFont="0" applyFill="0" applyBorder="0" applyAlignment="0" applyProtection="0"/>
  </cellStyleXfs>
  <cellXfs count="312">
    <xf numFmtId="0" fontId="0" fillId="0" borderId="0" xfId="0"/>
    <xf numFmtId="0" fontId="2" fillId="0" borderId="0" xfId="0" applyFont="1"/>
    <xf numFmtId="0" fontId="0" fillId="0" borderId="0" xfId="0" applyAlignment="1">
      <alignment horizontal="center"/>
    </xf>
    <xf numFmtId="0" fontId="2" fillId="0" borderId="1" xfId="0" applyFont="1" applyFill="1" applyBorder="1" applyAlignment="1">
      <alignment horizontal="center"/>
    </xf>
    <xf numFmtId="0" fontId="1" fillId="0" borderId="0" xfId="0" applyFo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right"/>
    </xf>
    <xf numFmtId="0" fontId="0" fillId="0" borderId="5" xfId="0" applyBorder="1"/>
    <xf numFmtId="0" fontId="0" fillId="0" borderId="0" xfId="0" applyBorder="1"/>
    <xf numFmtId="0" fontId="0" fillId="0" borderId="0" xfId="0" applyFont="1" applyBorder="1"/>
    <xf numFmtId="0" fontId="0" fillId="2" borderId="0" xfId="0" applyFill="1" applyBorder="1" applyAlignment="1">
      <alignment horizontal="center"/>
    </xf>
    <xf numFmtId="0" fontId="0" fillId="0" borderId="7" xfId="0" applyBorder="1"/>
    <xf numFmtId="0" fontId="0" fillId="0" borderId="7" xfId="0" applyFont="1" applyBorder="1"/>
    <xf numFmtId="0" fontId="0" fillId="2" borderId="7" xfId="0" applyFill="1" applyBorder="1" applyAlignment="1">
      <alignment horizontal="center"/>
    </xf>
    <xf numFmtId="0" fontId="0" fillId="0" borderId="5" xfId="0" applyFont="1" applyBorder="1"/>
    <xf numFmtId="0" fontId="0" fillId="2" borderId="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2" fillId="0" borderId="7" xfId="0" applyFont="1" applyBorder="1"/>
    <xf numFmtId="0" fontId="2" fillId="0" borderId="8" xfId="0" applyFont="1" applyBorder="1" applyAlignment="1">
      <alignment horizontal="center"/>
    </xf>
    <xf numFmtId="0" fontId="0" fillId="0" borderId="5" xfId="0" applyBorder="1" applyAlignment="1">
      <alignment horizontal="center"/>
    </xf>
    <xf numFmtId="0" fontId="1" fillId="0" borderId="5" xfId="0" applyFont="1" applyBorder="1"/>
    <xf numFmtId="0" fontId="2" fillId="0" borderId="5" xfId="0" applyFont="1" applyBorder="1"/>
    <xf numFmtId="0" fontId="0" fillId="0" borderId="5" xfId="0" applyFill="1" applyBorder="1" applyAlignment="1">
      <alignment horizontal="center"/>
    </xf>
    <xf numFmtId="0" fontId="2" fillId="0" borderId="6" xfId="0" applyFont="1" applyBorder="1"/>
    <xf numFmtId="0" fontId="2" fillId="0" borderId="6" xfId="0" applyFont="1" applyBorder="1" applyAlignment="1">
      <alignment horizontal="center"/>
    </xf>
    <xf numFmtId="0" fontId="0" fillId="0" borderId="11" xfId="0" applyBorder="1"/>
    <xf numFmtId="0" fontId="2" fillId="0" borderId="9" xfId="0" applyFont="1" applyBorder="1" applyAlignment="1">
      <alignment horizontal="right"/>
    </xf>
    <xf numFmtId="0" fontId="2" fillId="0" borderId="0" xfId="0" applyFont="1" applyAlignment="1">
      <alignment vertical="top"/>
    </xf>
    <xf numFmtId="0" fontId="2" fillId="0" borderId="0" xfId="0" applyFont="1" applyAlignment="1">
      <alignment horizontal="left"/>
    </xf>
    <xf numFmtId="0" fontId="2" fillId="0" borderId="0" xfId="0" applyFont="1" applyAlignment="1">
      <alignment horizontal="center" vertical="top"/>
    </xf>
    <xf numFmtId="0" fontId="2" fillId="0" borderId="12" xfId="0" applyFont="1" applyBorder="1" applyAlignment="1">
      <alignment horizontal="left"/>
    </xf>
    <xf numFmtId="0" fontId="2" fillId="0" borderId="12" xfId="0" applyFont="1" applyBorder="1" applyAlignment="1">
      <alignment horizontal="center" vertical="top"/>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13" xfId="0" applyFont="1" applyBorder="1" applyAlignment="1">
      <alignment horizontal="center"/>
    </xf>
    <xf numFmtId="0" fontId="5" fillId="0" borderId="5" xfId="0" applyFont="1" applyBorder="1" applyAlignment="1">
      <alignment horizontal="center"/>
    </xf>
    <xf numFmtId="0" fontId="5" fillId="0" borderId="12" xfId="0" applyFont="1" applyBorder="1" applyAlignment="1">
      <alignment horizontal="center"/>
    </xf>
    <xf numFmtId="0" fontId="5" fillId="0" borderId="0" xfId="0" applyFont="1" applyAlignment="1">
      <alignment horizontal="center"/>
    </xf>
    <xf numFmtId="0" fontId="0" fillId="0" borderId="12" xfId="0" applyBorder="1"/>
    <xf numFmtId="0" fontId="2" fillId="0" borderId="12" xfId="0" applyFont="1" applyBorder="1"/>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2" fillId="0" borderId="5" xfId="0" applyFont="1" applyBorder="1" applyAlignment="1">
      <alignment vertical="top"/>
    </xf>
    <xf numFmtId="0" fontId="0" fillId="0" borderId="13" xfId="0" applyBorder="1"/>
    <xf numFmtId="0" fontId="8" fillId="0" borderId="5" xfId="0" applyFont="1" applyBorder="1"/>
    <xf numFmtId="0" fontId="2" fillId="0" borderId="12" xfId="0" applyFont="1" applyBorder="1" applyAlignment="1">
      <alignment vertical="top"/>
    </xf>
    <xf numFmtId="0" fontId="8" fillId="0" borderId="0" xfId="0" applyFont="1" applyAlignment="1">
      <alignment horizontal="center" vertical="top" wrapText="1"/>
    </xf>
    <xf numFmtId="49" fontId="8" fillId="0" borderId="0" xfId="0" applyNumberFormat="1" applyFont="1" applyAlignment="1">
      <alignment horizontal="center" vertical="top" wrapText="1"/>
    </xf>
    <xf numFmtId="0" fontId="8" fillId="0" borderId="12" xfId="0" applyFont="1" applyBorder="1" applyAlignment="1">
      <alignment horizontal="center" vertical="top"/>
    </xf>
    <xf numFmtId="0" fontId="8" fillId="0" borderId="0" xfId="0" applyFont="1" applyAlignment="1">
      <alignment horizontal="center" vertical="top"/>
    </xf>
    <xf numFmtId="0" fontId="2" fillId="0" borderId="1" xfId="0" applyFont="1" applyBorder="1"/>
    <xf numFmtId="0" fontId="2" fillId="0" borderId="0" xfId="0" applyFont="1" applyAlignment="1">
      <alignment horizontal="center"/>
    </xf>
    <xf numFmtId="0" fontId="0" fillId="0" borderId="0" xfId="0" applyFill="1" applyBorder="1" applyAlignment="1">
      <alignment horizontal="left"/>
    </xf>
    <xf numFmtId="0" fontId="0" fillId="0" borderId="0" xfId="0" applyFill="1" applyBorder="1"/>
    <xf numFmtId="0" fontId="2" fillId="0" borderId="0" xfId="0" applyFont="1" applyAlignment="1">
      <alignment horizontal="right"/>
    </xf>
    <xf numFmtId="0" fontId="0" fillId="0" borderId="24" xfId="0" applyBorder="1"/>
    <xf numFmtId="0" fontId="2" fillId="0" borderId="24" xfId="0" applyFont="1" applyBorder="1"/>
    <xf numFmtId="0" fontId="2" fillId="0" borderId="24" xfId="0" applyFont="1" applyBorder="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2" fillId="0" borderId="34" xfId="0" applyFont="1" applyBorder="1" applyAlignment="1">
      <alignment horizontal="center"/>
    </xf>
    <xf numFmtId="0" fontId="2" fillId="0" borderId="35" xfId="0" applyFont="1" applyBorder="1" applyAlignment="1">
      <alignment horizontal="center"/>
    </xf>
    <xf numFmtId="0" fontId="2" fillId="0" borderId="19" xfId="0" applyFont="1" applyBorder="1" applyAlignment="1">
      <alignment horizontal="center"/>
    </xf>
    <xf numFmtId="0" fontId="2" fillId="0" borderId="32"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29"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right"/>
    </xf>
    <xf numFmtId="0" fontId="2" fillId="0" borderId="41" xfId="0" applyFont="1" applyBorder="1" applyAlignment="1">
      <alignment horizontal="right"/>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right"/>
    </xf>
    <xf numFmtId="0" fontId="2" fillId="0" borderId="26" xfId="0" applyFont="1" applyBorder="1" applyAlignment="1">
      <alignment horizontal="right"/>
    </xf>
    <xf numFmtId="0" fontId="0" fillId="0" borderId="27" xfId="0" applyBorder="1" applyAlignment="1">
      <alignment horizontal="center"/>
    </xf>
    <xf numFmtId="0" fontId="0" fillId="0" borderId="24" xfId="0" applyBorder="1" applyAlignment="1">
      <alignment horizontal="center"/>
    </xf>
    <xf numFmtId="0" fontId="0" fillId="0" borderId="7" xfId="0" applyBorder="1" applyAlignment="1">
      <alignment horizontal="center"/>
    </xf>
    <xf numFmtId="0" fontId="0" fillId="0" borderId="25" xfId="0" applyBorder="1" applyAlignment="1">
      <alignment horizontal="center"/>
    </xf>
    <xf numFmtId="0" fontId="0" fillId="0" borderId="27" xfId="0" applyBorder="1"/>
    <xf numFmtId="0" fontId="0" fillId="0" borderId="14" xfId="0" applyBorder="1"/>
    <xf numFmtId="0" fontId="0" fillId="0" borderId="25" xfId="0" applyBorder="1"/>
    <xf numFmtId="0" fontId="0" fillId="4" borderId="46" xfId="0" applyFill="1" applyBorder="1"/>
    <xf numFmtId="0" fontId="0" fillId="4" borderId="47" xfId="0" applyFill="1" applyBorder="1"/>
    <xf numFmtId="0" fontId="0" fillId="4" borderId="48" xfId="0" applyFill="1" applyBorder="1"/>
    <xf numFmtId="0" fontId="0" fillId="6" borderId="49" xfId="0" applyFill="1" applyBorder="1"/>
    <xf numFmtId="0" fontId="0" fillId="6" borderId="0" xfId="0" applyFill="1" applyBorder="1"/>
    <xf numFmtId="0" fontId="0" fillId="6" borderId="50" xfId="0" applyFill="1" applyBorder="1"/>
    <xf numFmtId="0" fontId="2" fillId="0" borderId="46" xfId="0" applyFont="1" applyBorder="1"/>
    <xf numFmtId="0" fontId="0" fillId="0" borderId="47" xfId="0" applyBorder="1"/>
    <xf numFmtId="0" fontId="0" fillId="0" borderId="48" xfId="0" applyBorder="1"/>
    <xf numFmtId="0" fontId="2" fillId="0" borderId="51" xfId="0" applyFont="1" applyBorder="1"/>
    <xf numFmtId="0" fontId="0" fillId="0" borderId="52" xfId="0" applyBorder="1"/>
    <xf numFmtId="0" fontId="0" fillId="0" borderId="53" xfId="0" applyBorder="1"/>
    <xf numFmtId="0" fontId="2" fillId="0" borderId="0" xfId="0" applyFont="1" applyAlignment="1">
      <alignment horizontal="right" vertical="top" wrapText="1"/>
    </xf>
    <xf numFmtId="0" fontId="9" fillId="0" borderId="0" xfId="0" applyFont="1" applyAlignment="1">
      <alignment horizontal="center"/>
    </xf>
    <xf numFmtId="0" fontId="2" fillId="0" borderId="49" xfId="0" applyFont="1" applyBorder="1"/>
    <xf numFmtId="0" fontId="2" fillId="0" borderId="10" xfId="0" applyFont="1" applyBorder="1"/>
    <xf numFmtId="0" fontId="2" fillId="0" borderId="48" xfId="0" applyFont="1" applyBorder="1"/>
    <xf numFmtId="0" fontId="2" fillId="0" borderId="50" xfId="0" applyFont="1" applyBorder="1"/>
    <xf numFmtId="0" fontId="2" fillId="0" borderId="53" xfId="0" applyFont="1" applyBorder="1"/>
    <xf numFmtId="0" fontId="0" fillId="0" borderId="9" xfId="0" applyBorder="1"/>
    <xf numFmtId="0" fontId="2" fillId="0" borderId="10" xfId="0" applyFont="1" applyBorder="1" applyAlignment="1">
      <alignment horizontal="right"/>
    </xf>
    <xf numFmtId="0" fontId="2" fillId="0" borderId="26" xfId="0" applyFont="1" applyBorder="1"/>
    <xf numFmtId="0" fontId="2" fillId="0" borderId="26" xfId="0" applyFont="1" applyBorder="1" applyAlignment="1">
      <alignment vertical="top"/>
    </xf>
    <xf numFmtId="0" fontId="0" fillId="0" borderId="26" xfId="0" applyBorder="1" applyAlignment="1">
      <alignment wrapText="1"/>
    </xf>
    <xf numFmtId="0" fontId="2" fillId="0" borderId="26" xfId="0" applyFont="1" applyBorder="1" applyAlignment="1">
      <alignment vertical="top" wrapText="1"/>
    </xf>
    <xf numFmtId="49" fontId="2" fillId="0" borderId="26" xfId="0" applyNumberFormat="1" applyFont="1" applyBorder="1" applyAlignment="1">
      <alignment vertical="top" wrapText="1"/>
    </xf>
    <xf numFmtId="0" fontId="0" fillId="0" borderId="26" xfId="0" applyBorder="1" applyAlignment="1">
      <alignment vertical="top" wrapText="1"/>
    </xf>
    <xf numFmtId="0" fontId="11" fillId="0" borderId="0" xfId="2"/>
    <xf numFmtId="0" fontId="11" fillId="7" borderId="5" xfId="2" applyFill="1" applyBorder="1"/>
    <xf numFmtId="0" fontId="12" fillId="7" borderId="5" xfId="2" applyFont="1" applyFill="1" applyBorder="1" applyAlignment="1">
      <alignment horizontal="center"/>
    </xf>
    <xf numFmtId="0" fontId="11" fillId="7" borderId="12" xfId="2" applyFill="1" applyBorder="1"/>
    <xf numFmtId="0" fontId="11" fillId="7" borderId="0" xfId="2" applyFill="1" applyBorder="1"/>
    <xf numFmtId="0" fontId="12" fillId="7" borderId="0" xfId="2" applyFont="1" applyFill="1" applyBorder="1" applyAlignment="1">
      <alignment horizontal="center"/>
    </xf>
    <xf numFmtId="0" fontId="18" fillId="7" borderId="0" xfId="3" applyFill="1" applyAlignment="1" applyProtection="1">
      <alignment horizontal="center"/>
    </xf>
    <xf numFmtId="0" fontId="11" fillId="7" borderId="14" xfId="2" applyFill="1" applyBorder="1"/>
    <xf numFmtId="0" fontId="11" fillId="7" borderId="7" xfId="2" applyFill="1" applyBorder="1"/>
    <xf numFmtId="0" fontId="12" fillId="7" borderId="7" xfId="2" applyFont="1" applyFill="1" applyBorder="1" applyAlignment="1">
      <alignment horizontal="center"/>
    </xf>
    <xf numFmtId="0" fontId="12" fillId="0" borderId="0" xfId="2" applyFont="1" applyAlignment="1">
      <alignment horizontal="center"/>
    </xf>
    <xf numFmtId="0" fontId="11" fillId="0" borderId="0" xfId="2" applyAlignment="1">
      <alignment horizontal="center"/>
    </xf>
    <xf numFmtId="0" fontId="11" fillId="0" borderId="0" xfId="2" applyBorder="1"/>
    <xf numFmtId="0" fontId="21" fillId="0" borderId="0" xfId="2" applyFont="1" applyBorder="1"/>
    <xf numFmtId="0" fontId="21" fillId="0" borderId="0" xfId="2" applyFont="1"/>
    <xf numFmtId="0" fontId="11" fillId="0" borderId="0" xfId="2" applyFont="1" applyAlignment="1">
      <alignment horizontal="right"/>
    </xf>
    <xf numFmtId="0" fontId="11" fillId="0" borderId="0" xfId="2" applyFill="1"/>
    <xf numFmtId="0" fontId="11" fillId="0" borderId="0" xfId="2" applyAlignment="1">
      <alignment horizontal="left"/>
    </xf>
    <xf numFmtId="0" fontId="11" fillId="0" borderId="0" xfId="2" applyFill="1" applyBorder="1"/>
    <xf numFmtId="0" fontId="12" fillId="0" borderId="0" xfId="2" applyFont="1" applyFill="1" applyBorder="1" applyAlignment="1">
      <alignment horizontal="center"/>
    </xf>
    <xf numFmtId="0" fontId="11" fillId="0" borderId="0" xfId="2" applyFill="1" applyAlignment="1">
      <alignment horizontal="left"/>
    </xf>
    <xf numFmtId="0" fontId="11" fillId="0" borderId="0" xfId="2" applyFill="1" applyAlignment="1">
      <alignment horizontal="center"/>
    </xf>
    <xf numFmtId="0" fontId="11" fillId="0" borderId="49" xfId="2" applyBorder="1"/>
    <xf numFmtId="0" fontId="11" fillId="0" borderId="5" xfId="2" applyBorder="1"/>
    <xf numFmtId="0" fontId="11" fillId="0" borderId="49" xfId="2" applyFill="1" applyBorder="1"/>
    <xf numFmtId="0" fontId="11" fillId="0" borderId="51" xfId="2" applyBorder="1"/>
    <xf numFmtId="0" fontId="11" fillId="0" borderId="64" xfId="2" applyBorder="1"/>
    <xf numFmtId="0" fontId="11" fillId="0" borderId="59" xfId="2" applyFill="1" applyBorder="1" applyAlignment="1">
      <alignment horizontal="center"/>
    </xf>
    <xf numFmtId="0" fontId="11" fillId="0" borderId="12" xfId="2" applyFill="1" applyBorder="1" applyAlignment="1">
      <alignment horizontal="center"/>
    </xf>
    <xf numFmtId="0" fontId="11" fillId="0" borderId="63" xfId="2" applyFill="1" applyBorder="1" applyAlignment="1">
      <alignment horizontal="center"/>
    </xf>
    <xf numFmtId="0" fontId="11" fillId="0" borderId="62" xfId="2" applyFill="1" applyBorder="1" applyAlignment="1">
      <alignment horizontal="center"/>
    </xf>
    <xf numFmtId="0" fontId="22" fillId="0" borderId="0" xfId="2" applyFont="1" applyAlignment="1">
      <alignment horizontal="center"/>
    </xf>
    <xf numFmtId="0" fontId="11" fillId="0" borderId="26" xfId="2" applyFill="1" applyBorder="1"/>
    <xf numFmtId="0" fontId="11" fillId="0" borderId="0" xfId="2" applyFont="1" applyFill="1"/>
    <xf numFmtId="0" fontId="11" fillId="0" borderId="74" xfId="2" applyFill="1" applyBorder="1" applyAlignment="1">
      <alignment horizontal="center"/>
    </xf>
    <xf numFmtId="0" fontId="3" fillId="8" borderId="5" xfId="1" applyFill="1" applyBorder="1" applyAlignment="1">
      <alignment horizontal="center"/>
    </xf>
    <xf numFmtId="0" fontId="0" fillId="8" borderId="0" xfId="0" applyFill="1"/>
    <xf numFmtId="0" fontId="2" fillId="0" borderId="0" xfId="0" applyFont="1" applyAlignment="1">
      <alignment wrapText="1"/>
    </xf>
    <xf numFmtId="0" fontId="0" fillId="9" borderId="26" xfId="0" applyFill="1" applyBorder="1"/>
    <xf numFmtId="0" fontId="0" fillId="0" borderId="26" xfId="0" applyBorder="1"/>
    <xf numFmtId="0" fontId="0" fillId="0" borderId="6" xfId="0" applyBorder="1"/>
    <xf numFmtId="0" fontId="0" fillId="0" borderId="77" xfId="0" applyBorder="1"/>
    <xf numFmtId="0" fontId="0" fillId="0" borderId="76" xfId="0" applyBorder="1"/>
    <xf numFmtId="0" fontId="23" fillId="0" borderId="0" xfId="0" applyFont="1"/>
    <xf numFmtId="0" fontId="16" fillId="7" borderId="0" xfId="0" applyFont="1" applyFill="1" applyAlignment="1">
      <alignment horizontal="center"/>
    </xf>
    <xf numFmtId="0" fontId="17" fillId="7" borderId="0" xfId="0" applyFont="1" applyFill="1" applyAlignment="1">
      <alignment horizontal="center"/>
    </xf>
    <xf numFmtId="0" fontId="0" fillId="0" borderId="79" xfId="0" applyBorder="1"/>
    <xf numFmtId="0" fontId="0" fillId="5" borderId="49" xfId="0" applyFill="1" applyBorder="1"/>
    <xf numFmtId="0" fontId="0" fillId="5" borderId="0" xfId="0" applyFill="1" applyBorder="1"/>
    <xf numFmtId="0" fontId="0" fillId="5" borderId="50" xfId="0" applyFill="1" applyBorder="1"/>
    <xf numFmtId="0" fontId="0" fillId="10" borderId="51" xfId="0" applyFill="1" applyBorder="1"/>
    <xf numFmtId="0" fontId="0" fillId="10" borderId="52" xfId="0" applyFill="1" applyBorder="1"/>
    <xf numFmtId="0" fontId="0" fillId="10" borderId="53" xfId="0" applyFill="1" applyBorder="1"/>
    <xf numFmtId="0" fontId="11" fillId="7" borderId="13" xfId="2" applyFill="1" applyBorder="1"/>
    <xf numFmtId="0" fontId="11" fillId="7" borderId="5" xfId="2" applyFill="1" applyBorder="1" applyAlignment="1">
      <alignment horizontal="center"/>
    </xf>
    <xf numFmtId="0" fontId="11" fillId="7" borderId="27" xfId="2" applyFill="1" applyBorder="1"/>
    <xf numFmtId="0" fontId="11" fillId="7" borderId="0" xfId="2" applyFill="1" applyBorder="1" applyAlignment="1">
      <alignment horizontal="center"/>
    </xf>
    <xf numFmtId="0" fontId="11" fillId="7" borderId="24" xfId="2" applyFill="1" applyBorder="1"/>
    <xf numFmtId="0" fontId="13" fillId="7" borderId="0" xfId="2" applyFont="1" applyFill="1" applyBorder="1" applyAlignment="1">
      <alignment horizontal="center"/>
    </xf>
    <xf numFmtId="0" fontId="11" fillId="7" borderId="0" xfId="2" applyFill="1"/>
    <xf numFmtId="0" fontId="14" fillId="7" borderId="0" xfId="2" applyFont="1" applyFill="1" applyBorder="1" applyAlignment="1">
      <alignment horizontal="center"/>
    </xf>
    <xf numFmtId="0" fontId="15" fillId="7" borderId="0" xfId="2" applyFont="1" applyFill="1" applyBorder="1" applyAlignment="1">
      <alignment horizontal="center"/>
    </xf>
    <xf numFmtId="0" fontId="17" fillId="7" borderId="0" xfId="2" applyFont="1" applyFill="1" applyAlignment="1">
      <alignment horizontal="center"/>
    </xf>
    <xf numFmtId="0" fontId="25" fillId="7" borderId="0" xfId="2" applyFont="1" applyFill="1" applyAlignment="1">
      <alignment horizontal="center"/>
    </xf>
    <xf numFmtId="0" fontId="19" fillId="7" borderId="0" xfId="2" applyFont="1" applyFill="1" applyBorder="1" applyAlignment="1">
      <alignment horizontal="center"/>
    </xf>
    <xf numFmtId="0" fontId="12" fillId="7" borderId="0" xfId="2" applyFont="1" applyFill="1" applyBorder="1" applyAlignment="1">
      <alignment horizontal="left"/>
    </xf>
    <xf numFmtId="0" fontId="11" fillId="7" borderId="7" xfId="2" applyFill="1" applyBorder="1" applyAlignment="1">
      <alignment horizontal="center"/>
    </xf>
    <xf numFmtId="0" fontId="11" fillId="7" borderId="25" xfId="2" applyFill="1" applyBorder="1"/>
    <xf numFmtId="0" fontId="11" fillId="0" borderId="0" xfId="2" applyFont="1" applyBorder="1"/>
    <xf numFmtId="49" fontId="24" fillId="10" borderId="0" xfId="2" applyNumberFormat="1" applyFont="1" applyFill="1" applyAlignment="1" applyProtection="1">
      <alignment horizontal="left"/>
      <protection locked="0"/>
    </xf>
    <xf numFmtId="0" fontId="11" fillId="10" borderId="0" xfId="2" applyFill="1" applyProtection="1">
      <protection locked="0"/>
    </xf>
    <xf numFmtId="0" fontId="24" fillId="10" borderId="0" xfId="2" applyFont="1" applyFill="1" applyProtection="1">
      <protection locked="0"/>
    </xf>
    <xf numFmtId="0" fontId="11" fillId="0" borderId="65" xfId="2" applyFont="1" applyBorder="1"/>
    <xf numFmtId="0" fontId="11" fillId="0" borderId="66" xfId="2" applyFont="1" applyBorder="1"/>
    <xf numFmtId="0" fontId="11" fillId="0" borderId="67" xfId="2" applyFont="1" applyBorder="1" applyAlignment="1">
      <alignment horizontal="center"/>
    </xf>
    <xf numFmtId="0" fontId="11" fillId="0" borderId="68" xfId="2" applyFill="1" applyBorder="1"/>
    <xf numFmtId="0" fontId="11" fillId="0" borderId="69" xfId="2" applyFill="1" applyBorder="1"/>
    <xf numFmtId="0" fontId="11" fillId="0" borderId="56" xfId="2" applyFill="1" applyBorder="1"/>
    <xf numFmtId="0" fontId="11" fillId="0" borderId="71" xfId="2" applyFill="1" applyBorder="1"/>
    <xf numFmtId="0" fontId="11" fillId="0" borderId="72" xfId="2" applyFill="1" applyBorder="1"/>
    <xf numFmtId="0" fontId="20" fillId="11" borderId="13" xfId="2" applyFont="1" applyFill="1" applyBorder="1" applyAlignment="1">
      <alignment horizontal="right"/>
    </xf>
    <xf numFmtId="0" fontId="20" fillId="11" borderId="5" xfId="2" applyFont="1" applyFill="1" applyBorder="1"/>
    <xf numFmtId="0" fontId="20" fillId="11" borderId="5" xfId="2" applyFont="1" applyFill="1" applyBorder="1" applyAlignment="1">
      <alignment horizontal="right"/>
    </xf>
    <xf numFmtId="0" fontId="12" fillId="11" borderId="5" xfId="2" applyFont="1" applyFill="1" applyBorder="1" applyAlignment="1">
      <alignment horizontal="center"/>
    </xf>
    <xf numFmtId="0" fontId="11" fillId="11" borderId="5" xfId="2" applyFill="1" applyBorder="1"/>
    <xf numFmtId="0" fontId="11" fillId="11" borderId="27" xfId="2" applyFill="1" applyBorder="1"/>
    <xf numFmtId="0" fontId="20" fillId="11" borderId="12" xfId="2" applyFont="1" applyFill="1" applyBorder="1" applyAlignment="1">
      <alignment horizontal="right"/>
    </xf>
    <xf numFmtId="0" fontId="26" fillId="11" borderId="0" xfId="2" applyFont="1" applyFill="1" applyBorder="1"/>
    <xf numFmtId="0" fontId="20" fillId="11" borderId="0" xfId="2" applyFont="1" applyFill="1" applyBorder="1" applyAlignment="1">
      <alignment horizontal="right"/>
    </xf>
    <xf numFmtId="0" fontId="12" fillId="11" borderId="0" xfId="2" applyFont="1" applyFill="1" applyBorder="1" applyAlignment="1">
      <alignment horizontal="center"/>
    </xf>
    <xf numFmtId="0" fontId="11" fillId="11" borderId="0" xfId="2" applyFill="1" applyBorder="1"/>
    <xf numFmtId="0" fontId="11" fillId="11" borderId="24" xfId="2" applyFill="1" applyBorder="1"/>
    <xf numFmtId="0" fontId="11" fillId="11" borderId="12" xfId="2" applyFill="1" applyBorder="1"/>
    <xf numFmtId="0" fontId="11" fillId="11" borderId="14" xfId="2" applyFill="1" applyBorder="1"/>
    <xf numFmtId="0" fontId="11" fillId="11" borderId="7" xfId="2" applyFill="1" applyBorder="1"/>
    <xf numFmtId="0" fontId="12" fillId="11" borderId="7" xfId="2" applyFont="1" applyFill="1" applyBorder="1" applyAlignment="1">
      <alignment horizontal="center"/>
    </xf>
    <xf numFmtId="0" fontId="11" fillId="11" borderId="25" xfId="2" applyFill="1" applyBorder="1"/>
    <xf numFmtId="0" fontId="11" fillId="0" borderId="24" xfId="2" applyFill="1" applyBorder="1" applyAlignment="1">
      <alignment horizontal="center"/>
    </xf>
    <xf numFmtId="0" fontId="11" fillId="1" borderId="26" xfId="2" applyFill="1" applyBorder="1"/>
    <xf numFmtId="0" fontId="11" fillId="12" borderId="0" xfId="2" applyFill="1"/>
    <xf numFmtId="0" fontId="11" fillId="13" borderId="65" xfId="2" applyFill="1" applyBorder="1" applyAlignment="1" applyProtection="1">
      <alignment horizontal="center" vertical="center"/>
    </xf>
    <xf numFmtId="0" fontId="11" fillId="0" borderId="75" xfId="2" applyFill="1" applyBorder="1" applyAlignment="1" applyProtection="1">
      <alignment horizontal="center" vertical="center"/>
      <protection locked="0"/>
    </xf>
    <xf numFmtId="0" fontId="11" fillId="0" borderId="66" xfId="2" applyFill="1" applyBorder="1" applyAlignment="1" applyProtection="1">
      <alignment horizontal="center" vertical="center"/>
      <protection locked="0"/>
    </xf>
    <xf numFmtId="0" fontId="21" fillId="1" borderId="65" xfId="2" applyFont="1" applyFill="1" applyBorder="1" applyAlignment="1" applyProtection="1">
      <alignment horizontal="center" vertical="center"/>
    </xf>
    <xf numFmtId="0" fontId="11" fillId="0" borderId="78" xfId="2" applyFill="1" applyBorder="1" applyAlignment="1" applyProtection="1">
      <alignment horizontal="center" vertical="center"/>
      <protection locked="0"/>
    </xf>
    <xf numFmtId="0" fontId="11" fillId="0" borderId="66" xfId="2" applyFill="1" applyBorder="1" applyAlignment="1" applyProtection="1">
      <alignment horizontal="left" vertical="center"/>
      <protection locked="0"/>
    </xf>
    <xf numFmtId="0" fontId="11" fillId="0" borderId="9" xfId="2" applyFill="1" applyBorder="1" applyAlignment="1" applyProtection="1">
      <alignment horizontal="center" vertical="center"/>
      <protection locked="0"/>
    </xf>
    <xf numFmtId="0" fontId="28" fillId="0" borderId="63" xfId="0" applyFont="1" applyFill="1" applyBorder="1" applyAlignment="1">
      <alignment horizontal="center"/>
    </xf>
    <xf numFmtId="0" fontId="11" fillId="0" borderId="73" xfId="2" applyFont="1" applyFill="1" applyBorder="1" applyAlignment="1">
      <alignment horizontal="center"/>
    </xf>
    <xf numFmtId="0" fontId="11" fillId="0" borderId="59" xfId="2" applyFont="1" applyFill="1" applyBorder="1" applyAlignment="1">
      <alignment horizontal="center"/>
    </xf>
    <xf numFmtId="0" fontId="11" fillId="0" borderId="60" xfId="2" applyFont="1" applyFill="1" applyBorder="1" applyAlignment="1">
      <alignment horizontal="center"/>
    </xf>
    <xf numFmtId="0" fontId="11" fillId="0" borderId="0" xfId="2" applyFill="1" applyBorder="1" applyAlignment="1">
      <alignment horizontal="center"/>
    </xf>
    <xf numFmtId="0" fontId="21" fillId="0" borderId="70" xfId="2" applyFont="1" applyFill="1" applyBorder="1" applyAlignment="1">
      <alignment horizontal="center" wrapText="1"/>
    </xf>
    <xf numFmtId="0" fontId="21" fillId="0" borderId="26" xfId="2" applyFont="1" applyFill="1" applyBorder="1" applyAlignment="1">
      <alignment horizontal="center" wrapText="1"/>
    </xf>
    <xf numFmtId="0" fontId="21" fillId="0" borderId="56" xfId="2" applyFont="1" applyFill="1" applyBorder="1" applyAlignment="1">
      <alignment horizontal="center" wrapText="1"/>
    </xf>
    <xf numFmtId="0" fontId="11" fillId="0" borderId="57" xfId="2" applyFill="1" applyBorder="1" applyAlignment="1">
      <alignment horizontal="center"/>
    </xf>
    <xf numFmtId="0" fontId="11" fillId="0" borderId="26" xfId="2" applyFill="1" applyBorder="1" applyAlignment="1">
      <alignment horizontal="center"/>
    </xf>
    <xf numFmtId="0" fontId="11" fillId="0" borderId="57" xfId="2" applyFont="1" applyFill="1" applyBorder="1" applyAlignment="1">
      <alignment horizontal="center"/>
    </xf>
    <xf numFmtId="0" fontId="11" fillId="0" borderId="26" xfId="2" applyFont="1" applyFill="1" applyBorder="1" applyAlignment="1">
      <alignment horizontal="center"/>
    </xf>
    <xf numFmtId="0" fontId="11" fillId="0" borderId="70" xfId="2" applyFill="1" applyBorder="1" applyAlignment="1">
      <alignment horizontal="center" wrapText="1"/>
    </xf>
    <xf numFmtId="0" fontId="11" fillId="0" borderId="26" xfId="2" applyFill="1" applyBorder="1" applyAlignment="1">
      <alignment horizontal="center" wrapText="1"/>
    </xf>
    <xf numFmtId="0" fontId="11" fillId="0" borderId="56" xfId="2" applyFill="1" applyBorder="1" applyAlignment="1">
      <alignment horizontal="center" wrapText="1"/>
    </xf>
    <xf numFmtId="0" fontId="11" fillId="0" borderId="0" xfId="2" applyAlignment="1">
      <alignment vertical="center"/>
    </xf>
    <xf numFmtId="0" fontId="11" fillId="0" borderId="0" xfId="2" applyFill="1" applyAlignment="1">
      <alignment vertical="center"/>
    </xf>
    <xf numFmtId="0" fontId="11" fillId="0" borderId="10" xfId="2" applyBorder="1" applyAlignment="1">
      <alignment horizontal="left"/>
    </xf>
    <xf numFmtId="0" fontId="21" fillId="10" borderId="1" xfId="0" applyFont="1" applyFill="1" applyBorder="1" applyAlignment="1">
      <alignment horizontal="center" vertical="center"/>
    </xf>
    <xf numFmtId="0" fontId="0" fillId="0" borderId="86" xfId="0" applyFill="1" applyBorder="1" applyAlignment="1">
      <alignment horizontal="center"/>
    </xf>
    <xf numFmtId="0" fontId="0" fillId="0" borderId="70" xfId="0" applyFill="1" applyBorder="1" applyAlignment="1">
      <alignment horizontal="center"/>
    </xf>
    <xf numFmtId="0" fontId="0" fillId="0" borderId="87" xfId="0" applyFill="1" applyBorder="1" applyAlignment="1">
      <alignment horizontal="center"/>
    </xf>
    <xf numFmtId="0" fontId="2" fillId="0" borderId="11" xfId="0" applyFont="1" applyBorder="1"/>
    <xf numFmtId="2" fontId="11" fillId="13" borderId="66" xfId="2" applyNumberFormat="1" applyFill="1" applyBorder="1" applyAlignment="1" applyProtection="1">
      <alignment horizontal="center" vertical="center"/>
    </xf>
    <xf numFmtId="2" fontId="11" fillId="13" borderId="67" xfId="2" applyNumberFormat="1" applyFill="1" applyBorder="1" applyAlignment="1" applyProtection="1">
      <alignment horizontal="center" vertical="center"/>
    </xf>
    <xf numFmtId="0" fontId="26" fillId="11" borderId="13" xfId="2" applyFont="1" applyFill="1" applyBorder="1" applyAlignment="1">
      <alignment horizontal="center" vertical="center"/>
    </xf>
    <xf numFmtId="0" fontId="26" fillId="11" borderId="5" xfId="2" applyFont="1" applyFill="1" applyBorder="1" applyAlignment="1">
      <alignment horizontal="center" vertical="center"/>
    </xf>
    <xf numFmtId="0" fontId="26" fillId="11" borderId="27" xfId="2" applyFont="1" applyFill="1" applyBorder="1" applyAlignment="1">
      <alignment horizontal="center" vertical="center"/>
    </xf>
    <xf numFmtId="0" fontId="26" fillId="11" borderId="12" xfId="2" applyFont="1" applyFill="1" applyBorder="1" applyAlignment="1">
      <alignment horizontal="center" vertical="center"/>
    </xf>
    <xf numFmtId="0" fontId="26" fillId="11" borderId="0" xfId="2" applyFont="1" applyFill="1" applyBorder="1" applyAlignment="1">
      <alignment horizontal="center" vertical="center"/>
    </xf>
    <xf numFmtId="0" fontId="26" fillId="11" borderId="24" xfId="2" applyFont="1" applyFill="1" applyBorder="1" applyAlignment="1">
      <alignment horizontal="center" vertical="center"/>
    </xf>
    <xf numFmtId="0" fontId="26" fillId="11" borderId="14" xfId="2" applyFont="1" applyFill="1" applyBorder="1" applyAlignment="1">
      <alignment horizontal="center" vertical="center"/>
    </xf>
    <xf numFmtId="0" fontId="26" fillId="11" borderId="7" xfId="2" applyFont="1" applyFill="1" applyBorder="1" applyAlignment="1">
      <alignment horizontal="center" vertical="center"/>
    </xf>
    <xf numFmtId="0" fontId="26" fillId="11" borderId="25" xfId="2" applyFont="1" applyFill="1" applyBorder="1" applyAlignment="1">
      <alignment horizontal="center" vertical="center"/>
    </xf>
    <xf numFmtId="0" fontId="11" fillId="0" borderId="57" xfId="2" applyFont="1" applyFill="1" applyBorder="1" applyAlignment="1">
      <alignment horizontal="center"/>
    </xf>
    <xf numFmtId="0" fontId="11" fillId="0" borderId="58" xfId="2" applyFont="1" applyFill="1" applyBorder="1" applyAlignment="1">
      <alignment horizontal="center"/>
    </xf>
    <xf numFmtId="0" fontId="11" fillId="0" borderId="84" xfId="2" applyBorder="1" applyAlignment="1">
      <alignment horizontal="center" vertical="center"/>
    </xf>
    <xf numFmtId="0" fontId="11" fillId="0" borderId="61" xfId="2" applyBorder="1" applyAlignment="1">
      <alignment horizontal="center" vertical="center"/>
    </xf>
    <xf numFmtId="0" fontId="11" fillId="12" borderId="54" xfId="2" applyFill="1" applyBorder="1" applyAlignment="1">
      <alignment horizontal="center" vertical="center" wrapText="1"/>
    </xf>
    <xf numFmtId="0" fontId="11" fillId="12" borderId="81" xfId="2" applyFill="1" applyBorder="1" applyAlignment="1">
      <alignment horizontal="center" vertical="center" wrapText="1"/>
    </xf>
    <xf numFmtId="0" fontId="11" fillId="12" borderId="55" xfId="2" applyFill="1" applyBorder="1" applyAlignment="1">
      <alignment horizontal="center" vertical="center" wrapText="1"/>
    </xf>
    <xf numFmtId="0" fontId="11" fillId="12" borderId="85" xfId="2" applyFill="1" applyBorder="1" applyAlignment="1">
      <alignment horizontal="center" vertical="center" wrapText="1"/>
    </xf>
    <xf numFmtId="0" fontId="11" fillId="12" borderId="14" xfId="2" applyFill="1" applyBorder="1" applyAlignment="1">
      <alignment horizontal="center" vertical="center" wrapText="1"/>
    </xf>
    <xf numFmtId="0" fontId="11" fillId="12" borderId="25" xfId="2" applyFill="1" applyBorder="1" applyAlignment="1">
      <alignment horizontal="center" vertical="center" wrapText="1"/>
    </xf>
    <xf numFmtId="0" fontId="21" fillId="10" borderId="9" xfId="2" applyFont="1" applyFill="1" applyBorder="1" applyAlignment="1">
      <alignment horizontal="center"/>
    </xf>
    <xf numFmtId="0" fontId="21" fillId="10" borderId="10" xfId="2" applyFont="1" applyFill="1" applyBorder="1" applyAlignment="1">
      <alignment horizontal="center"/>
    </xf>
    <xf numFmtId="0" fontId="21" fillId="10" borderId="11" xfId="2" applyFont="1" applyFill="1" applyBorder="1" applyAlignment="1">
      <alignment horizontal="center"/>
    </xf>
    <xf numFmtId="0" fontId="21" fillId="0" borderId="10" xfId="2" applyFont="1" applyFill="1" applyBorder="1" applyAlignment="1">
      <alignment horizontal="left"/>
    </xf>
    <xf numFmtId="0" fontId="11" fillId="0" borderId="54" xfId="2" applyFill="1" applyBorder="1" applyAlignment="1">
      <alignment horizontal="center" vertical="center" wrapText="1"/>
    </xf>
    <xf numFmtId="0" fontId="11" fillId="0" borderId="81" xfId="2" applyFill="1" applyBorder="1" applyAlignment="1">
      <alignment horizontal="center" vertical="center" wrapText="1"/>
    </xf>
    <xf numFmtId="0" fontId="11" fillId="0" borderId="54" xfId="2" applyFont="1" applyFill="1" applyBorder="1" applyAlignment="1">
      <alignment horizontal="center" vertical="center" wrapText="1"/>
    </xf>
    <xf numFmtId="0" fontId="11" fillId="0" borderId="81" xfId="2" applyFont="1" applyFill="1" applyBorder="1" applyAlignment="1">
      <alignment horizontal="center" vertical="center" wrapText="1"/>
    </xf>
    <xf numFmtId="0" fontId="11" fillId="0" borderId="83" xfId="2" applyFill="1" applyBorder="1" applyAlignment="1">
      <alignment horizontal="center" vertical="center" wrapText="1"/>
    </xf>
    <xf numFmtId="0" fontId="11" fillId="0" borderId="80" xfId="2" applyFill="1" applyBorder="1" applyAlignment="1">
      <alignment horizontal="center" vertical="center" wrapText="1"/>
    </xf>
    <xf numFmtId="0" fontId="11" fillId="12" borderId="84" xfId="2" applyFill="1" applyBorder="1" applyAlignment="1">
      <alignment horizontal="center" vertical="center" wrapText="1"/>
    </xf>
    <xf numFmtId="0" fontId="11" fillId="12" borderId="82" xfId="2" applyFill="1" applyBorder="1" applyAlignment="1">
      <alignment horizontal="center" vertical="center" wrapText="1"/>
    </xf>
    <xf numFmtId="0" fontId="11" fillId="12" borderId="83" xfId="2" applyFill="1" applyBorder="1" applyAlignment="1">
      <alignment horizontal="center" vertical="center" wrapText="1"/>
    </xf>
    <xf numFmtId="0" fontId="11" fillId="12" borderId="80" xfId="2" applyFill="1" applyBorder="1" applyAlignment="1">
      <alignment horizontal="center" vertical="center" wrapText="1"/>
    </xf>
    <xf numFmtId="0" fontId="11" fillId="12" borderId="55" xfId="0" applyFont="1" applyFill="1" applyBorder="1" applyAlignment="1">
      <alignment horizontal="center" vertical="center" wrapText="1"/>
    </xf>
    <xf numFmtId="0" fontId="11" fillId="12" borderId="85"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25" xfId="0" applyFont="1" applyFill="1" applyBorder="1" applyAlignment="1">
      <alignment horizontal="center" vertical="center" wrapText="1"/>
    </xf>
    <xf numFmtId="0" fontId="27" fillId="11" borderId="13" xfId="2" applyFont="1" applyFill="1" applyBorder="1" applyAlignment="1">
      <alignment horizontal="center" vertical="center"/>
    </xf>
    <xf numFmtId="0" fontId="27" fillId="11" borderId="5" xfId="2" applyFont="1" applyFill="1" applyBorder="1" applyAlignment="1">
      <alignment horizontal="center" vertical="center"/>
    </xf>
    <xf numFmtId="0" fontId="27" fillId="11" borderId="27" xfId="2" applyFont="1" applyFill="1" applyBorder="1" applyAlignment="1">
      <alignment horizontal="center" vertical="center"/>
    </xf>
    <xf numFmtId="0" fontId="27" fillId="11" borderId="12" xfId="2" applyFont="1" applyFill="1" applyBorder="1" applyAlignment="1">
      <alignment horizontal="center" vertical="center"/>
    </xf>
    <xf numFmtId="0" fontId="27" fillId="11" borderId="0" xfId="2" applyFont="1" applyFill="1" applyBorder="1" applyAlignment="1">
      <alignment horizontal="center" vertical="center"/>
    </xf>
    <xf numFmtId="0" fontId="27" fillId="11" borderId="24" xfId="2" applyFont="1" applyFill="1" applyBorder="1" applyAlignment="1">
      <alignment horizontal="center" vertical="center"/>
    </xf>
    <xf numFmtId="0" fontId="27" fillId="11" borderId="14" xfId="2" applyFont="1" applyFill="1" applyBorder="1" applyAlignment="1">
      <alignment horizontal="center" vertical="center"/>
    </xf>
    <xf numFmtId="0" fontId="27" fillId="11" borderId="7" xfId="2" applyFont="1" applyFill="1" applyBorder="1" applyAlignment="1">
      <alignment horizontal="center" vertical="center"/>
    </xf>
    <xf numFmtId="0" fontId="27" fillId="11" borderId="25" xfId="2" applyFont="1" applyFill="1" applyBorder="1" applyAlignment="1">
      <alignment horizontal="center" vertical="center"/>
    </xf>
    <xf numFmtId="0" fontId="30" fillId="11" borderId="57" xfId="0" applyFont="1" applyFill="1" applyBorder="1" applyAlignment="1">
      <alignment horizontal="center" vertical="center"/>
    </xf>
    <xf numFmtId="0" fontId="30" fillId="11" borderId="6" xfId="0" applyFont="1" applyFill="1" applyBorder="1" applyAlignment="1">
      <alignment horizontal="center" vertical="center"/>
    </xf>
    <xf numFmtId="0" fontId="30" fillId="11" borderId="58" xfId="0" applyFont="1" applyFill="1" applyBorder="1" applyAlignment="1">
      <alignment horizontal="center" vertical="center"/>
    </xf>
    <xf numFmtId="0" fontId="26" fillId="11" borderId="57" xfId="0" applyFont="1" applyFill="1" applyBorder="1" applyAlignment="1">
      <alignment horizontal="center" vertical="center"/>
    </xf>
    <xf numFmtId="0" fontId="26" fillId="11" borderId="6" xfId="0" applyFont="1" applyFill="1" applyBorder="1" applyAlignment="1">
      <alignment horizontal="center" vertical="center"/>
    </xf>
    <xf numFmtId="0" fontId="26" fillId="11" borderId="58" xfId="0" applyFont="1" applyFill="1" applyBorder="1" applyAlignment="1">
      <alignment horizontal="center" vertical="center"/>
    </xf>
    <xf numFmtId="0" fontId="30" fillId="11" borderId="0" xfId="0" applyFont="1" applyFill="1" applyBorder="1" applyAlignment="1">
      <alignment horizontal="center" vertical="center"/>
    </xf>
    <xf numFmtId="0" fontId="30" fillId="11" borderId="50" xfId="0" applyFont="1" applyFill="1" applyBorder="1" applyAlignment="1">
      <alignment horizontal="center" vertical="center"/>
    </xf>
  </cellXfs>
  <cellStyles count="5">
    <cellStyle name="Hyperlink" xfId="3" builtinId="8"/>
    <cellStyle name="Normal" xfId="0" builtinId="0"/>
    <cellStyle name="Normal 2" xfId="2"/>
    <cellStyle name="Normal_Calcul rendement WTW EPBD 100725" xfId="1"/>
    <cellStyle name="Percent 2" xfId="4"/>
  </cellStyles>
  <dxfs count="51">
    <dxf>
      <font>
        <color theme="0"/>
      </font>
      <border>
        <left style="thin">
          <color theme="0"/>
        </left>
        <right style="thin">
          <color theme="0"/>
        </right>
        <vertical/>
        <horizontal/>
      </border>
    </dxf>
    <dxf>
      <font>
        <color theme="0"/>
      </font>
      <border>
        <left style="thin">
          <color theme="0"/>
        </left>
        <right style="thin">
          <color theme="0"/>
        </right>
        <vertical/>
        <horizontal/>
      </border>
    </dxf>
    <dxf>
      <font>
        <color theme="0"/>
      </font>
      <border>
        <left style="thin">
          <color theme="0"/>
        </left>
        <right style="thin">
          <color theme="0"/>
        </right>
        <vertical/>
        <horizontal/>
      </border>
    </dxf>
    <dxf>
      <font>
        <color theme="0"/>
      </font>
      <border>
        <left style="thin">
          <color theme="0"/>
        </left>
        <right style="thin">
          <color theme="0"/>
        </right>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5" tint="0.39994506668294322"/>
        </patternFill>
      </fill>
    </dxf>
    <dxf>
      <fill>
        <patternFill>
          <bgColor theme="6"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theme="1" tint="0.499984740745262"/>
      </font>
      <fill>
        <patternFill>
          <bgColor theme="1" tint="0.499984740745262"/>
        </patternFill>
      </fill>
    </dxf>
    <dxf>
      <fill>
        <patternFill>
          <bgColor rgb="FFFFFF00"/>
        </patternFill>
      </fill>
    </dxf>
    <dxf>
      <fill>
        <patternFill>
          <bgColor rgb="FFFFFF00"/>
        </patternFill>
      </fill>
    </dxf>
    <dxf>
      <fill>
        <patternFill>
          <bgColor rgb="FFFFFF00"/>
        </patternFill>
      </fill>
    </dxf>
    <dxf>
      <font>
        <b/>
        <i val="0"/>
        <condense val="0"/>
        <extend val="0"/>
      </font>
    </dxf>
    <dxf>
      <font>
        <b/>
        <i val="0"/>
        <condense val="0"/>
        <extend val="0"/>
      </font>
    </dxf>
    <dxf>
      <font>
        <b/>
        <i val="0"/>
        <condense val="0"/>
        <extend val="0"/>
      </font>
    </dxf>
  </dxfs>
  <tableStyles count="0" defaultTableStyle="TableStyleMedium2" defaultPivotStyle="PivotStyleMedium9"/>
  <colors>
    <mruColors>
      <color rgb="FF0000FF"/>
      <color rgb="FF00FF00"/>
      <color rgb="FF777777"/>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0</xdr:colOff>
      <xdr:row>9</xdr:row>
      <xdr:rowOff>0</xdr:rowOff>
    </xdr:from>
    <xdr:to>
      <xdr:col>9</xdr:col>
      <xdr:colOff>0</xdr:colOff>
      <xdr:row>14</xdr:row>
      <xdr:rowOff>133350</xdr:rowOff>
    </xdr:to>
    <xdr:pic>
      <xdr:nvPicPr>
        <xdr:cNvPr id="2" name="Picture 6" descr="VL gewes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4301"/>
        <a:stretch>
          <a:fillRect/>
        </a:stretch>
      </xdr:blipFill>
      <xdr:spPr bwMode="auto">
        <a:xfrm>
          <a:off x="6699250" y="2228850"/>
          <a:ext cx="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10</xdr:row>
      <xdr:rowOff>0</xdr:rowOff>
    </xdr:from>
    <xdr:to>
      <xdr:col>9</xdr:col>
      <xdr:colOff>0</xdr:colOff>
      <xdr:row>14</xdr:row>
      <xdr:rowOff>133350</xdr:rowOff>
    </xdr:to>
    <xdr:pic>
      <xdr:nvPicPr>
        <xdr:cNvPr id="3" name="Picture 5" descr="logo_mrw"/>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9250" y="2425700"/>
          <a:ext cx="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10</xdr:row>
      <xdr:rowOff>0</xdr:rowOff>
    </xdr:from>
    <xdr:to>
      <xdr:col>9</xdr:col>
      <xdr:colOff>0</xdr:colOff>
      <xdr:row>14</xdr:row>
      <xdr:rowOff>28575</xdr:rowOff>
    </xdr:to>
    <xdr:pic>
      <xdr:nvPicPr>
        <xdr:cNvPr id="4" name="Picture 4" descr="RBX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9250" y="2425700"/>
          <a:ext cx="0" cy="81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79375</xdr:colOff>
      <xdr:row>25</xdr:row>
      <xdr:rowOff>158750</xdr:rowOff>
    </xdr:from>
    <xdr:to>
      <xdr:col>4</xdr:col>
      <xdr:colOff>528776</xdr:colOff>
      <xdr:row>27</xdr:row>
      <xdr:rowOff>189969</xdr:rowOff>
    </xdr:to>
    <xdr:pic>
      <xdr:nvPicPr>
        <xdr:cNvPr id="5" name="Picture 4" descr="Résultat de recherche d'images pour &quot;cstc&quot;"/>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4661" t="32762" r="55899" b="31762"/>
        <a:stretch/>
      </xdr:blipFill>
      <xdr:spPr bwMode="auto">
        <a:xfrm>
          <a:off x="2543175" y="5480050"/>
          <a:ext cx="449401" cy="4249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182560</xdr:colOff>
      <xdr:row>2</xdr:row>
      <xdr:rowOff>79373</xdr:rowOff>
    </xdr:from>
    <xdr:to>
      <xdr:col>7</xdr:col>
      <xdr:colOff>367436</xdr:colOff>
      <xdr:row>3</xdr:row>
      <xdr:rowOff>325436</xdr:rowOff>
    </xdr:to>
    <xdr:grpSp>
      <xdr:nvGrpSpPr>
        <xdr:cNvPr id="6" name="Group 5"/>
        <xdr:cNvGrpSpPr/>
      </xdr:nvGrpSpPr>
      <xdr:grpSpPr>
        <a:xfrm>
          <a:off x="663573" y="346073"/>
          <a:ext cx="3785326" cy="579438"/>
          <a:chOff x="587376" y="333376"/>
          <a:chExt cx="4479063" cy="579438"/>
        </a:xfrm>
      </xdr:grpSpPr>
      <xdr:pic>
        <xdr:nvPicPr>
          <xdr:cNvPr id="7" name="Picture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642385" y="380187"/>
            <a:ext cx="1278393" cy="492939"/>
          </a:xfrm>
          <a:prstGeom prst="rect">
            <a:avLst/>
          </a:prstGeom>
        </xdr:spPr>
      </xdr:pic>
      <xdr:pic>
        <xdr:nvPicPr>
          <xdr:cNvPr id="8" name="Picture 7" descr="Résultat de recherche d'images pour &quot;région bruxelles capitale&quot;"/>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10139" t="36530" r="8750" b="45204"/>
          <a:stretch/>
        </xdr:blipFill>
        <xdr:spPr bwMode="auto">
          <a:xfrm>
            <a:off x="587376" y="428627"/>
            <a:ext cx="1733880" cy="38893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Picture 8" descr="Image associée"/>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t="17112"/>
          <a:stretch/>
        </xdr:blipFill>
        <xdr:spPr bwMode="auto">
          <a:xfrm>
            <a:off x="4365627" y="333376"/>
            <a:ext cx="700812" cy="57943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0</xdr:rowOff>
    </xdr:from>
    <xdr:to>
      <xdr:col>0</xdr:col>
      <xdr:colOff>0</xdr:colOff>
      <xdr:row>18</xdr:row>
      <xdr:rowOff>0</xdr:rowOff>
    </xdr:to>
    <xdr:sp macro="" textlink="">
      <xdr:nvSpPr>
        <xdr:cNvPr id="2" name="Text Box 16"/>
        <xdr:cNvSpPr txBox="1">
          <a:spLocks noChangeArrowheads="1"/>
        </xdr:cNvSpPr>
      </xdr:nvSpPr>
      <xdr:spPr bwMode="auto">
        <a:xfrm>
          <a:off x="0" y="3492500"/>
          <a:ext cx="0" cy="0"/>
        </a:xfrm>
        <a:prstGeom prst="rect">
          <a:avLst/>
        </a:prstGeom>
        <a:solidFill>
          <a:srgbClr val="FFFFFF"/>
        </a:solidFill>
        <a:ln w="9525">
          <a:solidFill>
            <a:srgbClr val="000000"/>
          </a:solidFill>
          <a:miter lim="800000"/>
          <a:headEnd/>
          <a:tailEnd/>
        </a:ln>
      </xdr:spPr>
      <xdr:txBody>
        <a:bodyPr vertOverflow="clip" wrap="square" lIns="36576" tIns="27432" rIns="0" bIns="0" anchor="t"/>
        <a:lstStyle/>
        <a:p>
          <a:pPr algn="l" rtl="0">
            <a:defRPr sz="1000"/>
          </a:pPr>
          <a:r>
            <a:rPr lang="nl-BE" sz="1200" b="0" i="0" u="sng" strike="noStrike" baseline="0">
              <a:solidFill>
                <a:srgbClr val="000000"/>
              </a:solidFill>
              <a:latin typeface="Arial"/>
              <a:cs typeface="Arial"/>
            </a:rPr>
            <a:t>Informations</a:t>
          </a:r>
          <a:r>
            <a:rPr lang="nl-BE" sz="1200" b="0" i="0" u="none" strike="noStrike" baseline="0">
              <a:solidFill>
                <a:srgbClr val="000000"/>
              </a:solidFill>
              <a:latin typeface="Arial"/>
              <a:cs typeface="Arial"/>
            </a:rPr>
            <a:t> : </a:t>
          </a:r>
        </a:p>
        <a:p>
          <a:pPr algn="l" rtl="0">
            <a:defRPr sz="1000"/>
          </a:pPr>
          <a:endParaRPr lang="nl-BE" sz="1200" b="0" i="0" u="none" strike="noStrike" baseline="0">
            <a:solidFill>
              <a:srgbClr val="000000"/>
            </a:solidFill>
            <a:latin typeface="Arial"/>
            <a:cs typeface="Arial"/>
          </a:endParaRPr>
        </a:p>
        <a:p>
          <a:pPr algn="l" rtl="0">
            <a:defRPr sz="1000"/>
          </a:pPr>
          <a:r>
            <a:rPr lang="nl-BE" sz="1200" b="0" i="0" u="none" strike="noStrike" baseline="0">
              <a:solidFill>
                <a:srgbClr val="000000"/>
              </a:solidFill>
              <a:latin typeface="Arial"/>
              <a:cs typeface="Arial"/>
            </a:rPr>
            <a:t>Au niveau de cette feuille, des informations générales sont à spécifier par le demandeur (adresse, personne de contact, etc.). </a:t>
          </a:r>
        </a:p>
        <a:p>
          <a:pPr algn="l" rtl="0">
            <a:defRPr sz="1000"/>
          </a:pPr>
          <a:endParaRPr lang="nl-BE" sz="1200" b="0" i="0" u="none" strike="noStrike" baseline="0">
            <a:solidFill>
              <a:srgbClr val="000000"/>
            </a:solidFill>
            <a:latin typeface="Arial"/>
            <a:cs typeface="Arial"/>
          </a:endParaRPr>
        </a:p>
        <a:p>
          <a:pPr algn="l" rtl="0">
            <a:defRPr sz="1000"/>
          </a:pPr>
          <a:r>
            <a:rPr lang="nl-BE" sz="1200" b="0" i="0" u="none" strike="noStrike" baseline="0">
              <a:solidFill>
                <a:srgbClr val="000000"/>
              </a:solidFill>
              <a:latin typeface="Arial"/>
              <a:cs typeface="Arial"/>
            </a:rPr>
            <a:t>Pour chaque demande, la page est à imprimer et est à signer par la personne responsable pour la demande.</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 name="Text Box 18"/>
        <xdr:cNvSpPr txBox="1">
          <a:spLocks noChangeArrowheads="1"/>
        </xdr:cNvSpPr>
      </xdr:nvSpPr>
      <xdr:spPr bwMode="auto">
        <a:xfrm>
          <a:off x="0" y="3492500"/>
          <a:ext cx="0" cy="0"/>
        </a:xfrm>
        <a:prstGeom prst="rect">
          <a:avLst/>
        </a:prstGeom>
        <a:solidFill>
          <a:srgbClr val="FFFFFF"/>
        </a:solidFill>
        <a:ln w="9525">
          <a:solidFill>
            <a:srgbClr val="000000"/>
          </a:solidFill>
          <a:miter lim="800000"/>
          <a:headEnd/>
          <a:tailEnd/>
        </a:ln>
      </xdr:spPr>
      <xdr:txBody>
        <a:bodyPr vertOverflow="clip" wrap="square" lIns="36576" tIns="27432" rIns="0" bIns="0" anchor="t"/>
        <a:lstStyle/>
        <a:p>
          <a:pPr algn="l" rtl="0">
            <a:defRPr sz="1000"/>
          </a:pPr>
          <a:endParaRPr lang="nl-BE" sz="1200" b="0" i="0" u="none" strike="noStrike" baseline="0">
            <a:solidFill>
              <a:srgbClr val="000000"/>
            </a:solidFill>
            <a:latin typeface="Arial"/>
            <a:cs typeface="Arial"/>
          </a:endParaRPr>
        </a:p>
        <a:p>
          <a:pPr algn="l" rtl="0">
            <a:defRPr sz="1000"/>
          </a:pPr>
          <a:r>
            <a:rPr lang="nl-BE" sz="1200" b="0" i="0" u="none" strike="noStrike" baseline="0">
              <a:solidFill>
                <a:srgbClr val="000000"/>
              </a:solidFill>
              <a:latin typeface="Arial"/>
              <a:cs typeface="Arial"/>
            </a:rPr>
            <a:t>La personne responsable pour la demande certifie avoir pris connaissance de tous les documents ayant trait à la base de données de produits PEB mis à sa disposition (procédures générales, procédures spécifiques, coûts afférents). Elle en accepte les conditions. En outre, elle s'engage à signaler immédiatement à l'opérateur tout changement (modification, suppression, etc.) relatif aux données de ses produits, ceci conformément aux procédures prévues. </a:t>
          </a:r>
        </a:p>
        <a:p>
          <a:pPr algn="l" rtl="0">
            <a:defRPr sz="1000"/>
          </a:pPr>
          <a:r>
            <a:rPr lang="nl-BE" sz="1200" b="0" i="0" u="none" strike="noStrike" baseline="0">
              <a:solidFill>
                <a:srgbClr val="000000"/>
              </a:solidFill>
              <a:latin typeface="Arial"/>
              <a:cs typeface="Arial"/>
            </a:rPr>
            <a:t>Le signataire accepte de payer les coûts afférents tels que mentionnés dans le document 0_G.c. </a:t>
          </a:r>
        </a:p>
        <a:p>
          <a:pPr algn="l" rtl="0">
            <a:defRPr sz="1000"/>
          </a:pPr>
          <a:endParaRPr lang="nl-BE" sz="1200" b="0" i="0" u="none" strike="noStrike" baseline="0">
            <a:solidFill>
              <a:srgbClr val="000000"/>
            </a:solidFill>
            <a:latin typeface="Arial"/>
            <a:cs typeface="Arial"/>
          </a:endParaRPr>
        </a:p>
        <a:p>
          <a:pPr algn="l" rtl="0">
            <a:defRPr sz="1000"/>
          </a:pPr>
          <a:endParaRPr lang="nl-BE" sz="1200" b="0" i="0" u="none" strike="noStrike" baseline="0">
            <a:solidFill>
              <a:srgbClr val="000000"/>
            </a:solidFill>
            <a:latin typeface="Arial"/>
            <a:cs typeface="Arial"/>
          </a:endParaRPr>
        </a:p>
        <a:p>
          <a:pPr algn="l" rtl="0">
            <a:defRPr sz="1000"/>
          </a:pPr>
          <a:endParaRPr lang="nl-BE" sz="12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126999</xdr:colOff>
      <xdr:row>20</xdr:row>
      <xdr:rowOff>45720</xdr:rowOff>
    </xdr:from>
    <xdr:to>
      <xdr:col>7</xdr:col>
      <xdr:colOff>1508124</xdr:colOff>
      <xdr:row>27</xdr:row>
      <xdr:rowOff>0</xdr:rowOff>
    </xdr:to>
    <xdr:sp macro="" textlink="">
      <xdr:nvSpPr>
        <xdr:cNvPr id="3" name="Text Box 4"/>
        <xdr:cNvSpPr txBox="1">
          <a:spLocks noChangeArrowheads="1"/>
        </xdr:cNvSpPr>
      </xdr:nvSpPr>
      <xdr:spPr bwMode="auto">
        <a:xfrm>
          <a:off x="126999" y="4427220"/>
          <a:ext cx="9128125" cy="1343343"/>
        </a:xfrm>
        <a:prstGeom prst="rect">
          <a:avLst/>
        </a:prstGeom>
        <a:solidFill>
          <a:srgbClr val="FFFFFF"/>
        </a:solidFill>
        <a:ln w="9525">
          <a:solidFill>
            <a:srgbClr val="000000"/>
          </a:solidFill>
          <a:miter lim="800000"/>
          <a:headEnd/>
          <a:tailEnd/>
        </a:ln>
      </xdr:spPr>
      <xdr:txBody>
        <a:bodyPr vertOverflow="clip" wrap="square" lIns="36576" tIns="27432" rIns="0" bIns="0" anchor="t"/>
        <a:lstStyle/>
        <a:p>
          <a:pPr algn="l" rtl="0">
            <a:defRPr sz="1000"/>
          </a:pPr>
          <a:r>
            <a:rPr lang="nl-BE" sz="1200" b="0" i="0" u="sng" strike="noStrike" baseline="0">
              <a:solidFill>
                <a:srgbClr val="000000"/>
              </a:solidFill>
              <a:latin typeface="Arial"/>
              <a:cs typeface="Arial"/>
            </a:rPr>
            <a:t>Informatie</a:t>
          </a:r>
          <a:r>
            <a:rPr lang="nl-BE" sz="1200" b="0" i="0" u="none" strike="noStrike" baseline="0">
              <a:solidFill>
                <a:srgbClr val="000000"/>
              </a:solidFill>
              <a:latin typeface="Arial"/>
              <a:cs typeface="Arial"/>
            </a:rPr>
            <a:t> : </a:t>
          </a:r>
        </a:p>
        <a:p>
          <a:pPr algn="l" rtl="0">
            <a:defRPr sz="1000"/>
          </a:pPr>
          <a:endParaRPr lang="nl-BE" sz="1200" b="0" i="0" u="none" strike="noStrike" baseline="0">
            <a:solidFill>
              <a:srgbClr val="000000"/>
            </a:solidFill>
            <a:latin typeface="Arial"/>
            <a:cs typeface="Arial"/>
          </a:endParaRPr>
        </a:p>
        <a:p>
          <a:pPr algn="l" rtl="0">
            <a:defRPr sz="1000"/>
          </a:pPr>
          <a:r>
            <a:rPr lang="nl-BE" sz="1200" b="0" i="0" u="none" strike="noStrike" baseline="0">
              <a:solidFill>
                <a:srgbClr val="000000"/>
              </a:solidFill>
              <a:latin typeface="Arial"/>
              <a:cs typeface="Arial"/>
            </a:rPr>
            <a:t>Op dit werkblad worden de productgegevens opgenomen. Voor meer details over deze gegevens, zie de specifieke procedure.</a:t>
          </a:r>
        </a:p>
        <a:p>
          <a:pPr algn="l" rtl="0">
            <a:defRPr sz="1000"/>
          </a:pPr>
          <a:endParaRPr lang="nl-BE" sz="1200" b="0" i="0" u="none" strike="noStrike" baseline="0">
            <a:solidFill>
              <a:srgbClr val="000000"/>
            </a:solidFill>
            <a:latin typeface="Arial"/>
            <a:cs typeface="Arial"/>
          </a:endParaRPr>
        </a:p>
        <a:p>
          <a:pPr algn="l" rtl="0">
            <a:defRPr sz="1000"/>
          </a:pPr>
          <a:r>
            <a:rPr lang="nl-BE" sz="1200" b="1" i="0" u="none" strike="noStrike" baseline="0">
              <a:solidFill>
                <a:srgbClr val="000000"/>
              </a:solidFill>
              <a:latin typeface="Arial"/>
              <a:cs typeface="Arial"/>
            </a:rPr>
            <a:t>Het is aangewezen de specifieke procedure doc_4.5_S.a door te nemen alvorens deze Excel blad in te vullen.</a:t>
          </a:r>
        </a:p>
        <a:p>
          <a:pPr algn="l" rtl="0">
            <a:defRPr sz="1000"/>
          </a:pPr>
          <a:endParaRPr lang="nl-BE" sz="12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_4.5_FR_Rev_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_4.4_NL_1708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2Projets/VENT%20epbd/DCV/Proc&#233;dures%20publi&#233;es%20xxxx%20up-date%20xls/doc_4.4_S.b_FR_Ventilateurs_et_Groupes_de_ventilation_v1.3_201304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vg\AppData\Local\Microsoft\Windows\INetCache\Content.Outlook\XT1NDMS5\doc_4.4_S.b_FR_Ventilateurs_et_Groupes_de_ventilation_v1.3_20130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1 Info"/>
      <sheetName val="n°2 Demande formelle"/>
      <sheetName val="n°3 Donneés produits"/>
      <sheetName val="n°4 Documents"/>
      <sheetName val="Hide Names"/>
      <sheetName val="n°5 Sélection Type"/>
      <sheetName val="n°6a Liste Etats"/>
      <sheetName val="n°6b Liste Exigences"/>
      <sheetName val="Hide Sources"/>
      <sheetName val="n°7 Check Exigences"/>
      <sheetName val="Hide Freduc"/>
      <sheetName val="n°8 Résultat"/>
      <sheetName val="n°9 Check-list in situ"/>
    </sheetNames>
    <sheetDataSet>
      <sheetData sheetId="0" refreshError="1"/>
      <sheetData sheetId="1" refreshError="1"/>
      <sheetData sheetId="2" refreshError="1"/>
      <sheetData sheetId="3" refreshError="1"/>
      <sheetData sheetId="4">
        <row r="3">
          <cell r="B3" t="str">
            <v>OUI</v>
          </cell>
          <cell r="C3" t="str">
            <v>OK</v>
          </cell>
          <cell r="D3" t="str">
            <v>Veuillez compléter toutes les cases jaunes</v>
          </cell>
          <cell r="G3" t="str">
            <v>Tous</v>
          </cell>
        </row>
        <row r="4">
          <cell r="B4" t="str">
            <v>NON</v>
          </cell>
          <cell r="C4" t="str">
            <v>NOK</v>
          </cell>
          <cell r="D4" t="str">
            <v>Aucun type (freduc = 1)</v>
          </cell>
          <cell r="E4" t="str">
            <v>B</v>
          </cell>
          <cell r="G4" t="str">
            <v>Espace sec en détection haute</v>
          </cell>
        </row>
        <row r="5">
          <cell r="C5" t="str">
            <v>TO DO</v>
          </cell>
          <cell r="D5" t="str">
            <v>Veuillez d'abord terminer la sélection du type</v>
          </cell>
          <cell r="E5" t="str">
            <v>C</v>
          </cell>
          <cell r="G5" t="str">
            <v>Espaces secs de la zone jour</v>
          </cell>
        </row>
        <row r="6">
          <cell r="E6" t="str">
            <v>D</v>
          </cell>
          <cell r="G6" t="str">
            <v>Espaces secs de la zone nuit</v>
          </cell>
        </row>
        <row r="7">
          <cell r="G7" t="str">
            <v>Espaces secs qui ne sont pas en détection haute</v>
          </cell>
        </row>
        <row r="8">
          <cell r="G8" t="str">
            <v>Espace sec en détection basse</v>
          </cell>
        </row>
        <row r="9">
          <cell r="G9" t="str">
            <v>Espaces secs qui ne sont pas en détection basse</v>
          </cell>
        </row>
        <row r="10">
          <cell r="G10" t="str">
            <v>Chambres à coucher</v>
          </cell>
        </row>
        <row r="11">
          <cell r="G11" t="str">
            <v>Dans les zones où tous les espaces secs sont équipés de capteurs</v>
          </cell>
        </row>
        <row r="12">
          <cell r="G12" t="str">
            <v>Dans les zones où au moins un espace sec n'est pas équipé de capteur</v>
          </cell>
        </row>
        <row r="13">
          <cell r="G13" t="str">
            <v>Si le total des débits d’alimentation des espaces secs est égal ou inférieur à 40% du total des débits nominaux d’évacuation</v>
          </cell>
        </row>
        <row r="14">
          <cell r="G14" t="str">
            <v>Si le total des débits d’alimentation des espaces secs est supérieur à 40% du total des débits nominaux d’évacuation</v>
          </cell>
        </row>
        <row r="15">
          <cell r="G15" t="str">
            <v>Espace humide en détection haute</v>
          </cell>
        </row>
        <row r="16">
          <cell r="G16" t="str">
            <v>Espaces humides qui ne sont pas en détection haute</v>
          </cell>
        </row>
        <row r="17">
          <cell r="G17" t="str">
            <v>Espace humide en détection basse</v>
          </cell>
        </row>
        <row r="18">
          <cell r="G18" t="str">
            <v>Espaces humides qui ne sont pas en détection basse</v>
          </cell>
        </row>
        <row r="19">
          <cell r="G19" t="str">
            <v>Si le total des débits d’évacuation des espaces humides est égal ou inférieur à 40% du total des débits nominaux d’alimentation</v>
          </cell>
        </row>
        <row r="20">
          <cell r="G20" t="str">
            <v>Si le total des débits d’évacuation des espaces humides est supérieur à 40% du total des débits nominaux d’alimentation</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 1 Info"/>
      <sheetName val="nr 2 - Formele aanvraag"/>
      <sheetName val="nr 3 Productgegevens"/>
      <sheetName val="nr 4 Documenten"/>
      <sheetName val="nr 5 Rendement (berekeningen)"/>
    </sheetNames>
    <sheetDataSet>
      <sheetData sheetId="0"/>
      <sheetData sheetId="1"/>
      <sheetData sheetId="2" refreshError="1"/>
      <sheetData sheetId="3" refreshError="1"/>
      <sheetData sheetId="4">
        <row r="12">
          <cell r="I12" t="str">
            <v>essai 1</v>
          </cell>
          <cell r="J12" t="str">
            <v>essai 2</v>
          </cell>
          <cell r="K12" t="str">
            <v>essai 3</v>
          </cell>
          <cell r="L12" t="str">
            <v>essai 4</v>
          </cell>
          <cell r="M12" t="str">
            <v>essai 5</v>
          </cell>
          <cell r="N12" t="str">
            <v>essai 6</v>
          </cell>
          <cell r="O12" t="str">
            <v>essai 7</v>
          </cell>
          <cell r="P12" t="str">
            <v>essai 8</v>
          </cell>
          <cell r="Q12" t="str">
            <v>essai 9</v>
          </cell>
          <cell r="R12" t="str">
            <v>essai 10</v>
          </cell>
          <cell r="S12" t="str">
            <v>essai 11</v>
          </cell>
          <cell r="T12" t="str">
            <v>essai 12</v>
          </cell>
          <cell r="U12" t="str">
            <v>essai 13</v>
          </cell>
          <cell r="V12" t="str">
            <v>essai 14</v>
          </cell>
          <cell r="W12" t="str">
            <v>essai 15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1 Info"/>
      <sheetName val="n°2 Identification demandeur"/>
      <sheetName val="n°3 Donneés produits"/>
      <sheetName val="n°4 Documents"/>
      <sheetName val="n°5 Données Rendement (calcul)"/>
    </sheetNames>
    <sheetDataSet>
      <sheetData sheetId="0"/>
      <sheetData sheetId="1"/>
      <sheetData sheetId="2"/>
      <sheetData sheetId="3"/>
      <sheetData sheetId="4">
        <row r="12">
          <cell r="I12" t="str">
            <v>essai 1</v>
          </cell>
          <cell r="J12" t="str">
            <v>essai 2</v>
          </cell>
          <cell r="K12" t="str">
            <v>essai 3</v>
          </cell>
          <cell r="L12" t="str">
            <v>essai 4</v>
          </cell>
          <cell r="M12" t="str">
            <v>essai 5</v>
          </cell>
          <cell r="N12" t="str">
            <v>essai 6</v>
          </cell>
          <cell r="O12" t="str">
            <v>essai 7</v>
          </cell>
          <cell r="P12" t="str">
            <v>essai 8</v>
          </cell>
          <cell r="Q12" t="str">
            <v>essai 9</v>
          </cell>
          <cell r="R12" t="str">
            <v>essai 10</v>
          </cell>
          <cell r="S12" t="str">
            <v>essai 11</v>
          </cell>
          <cell r="T12" t="str">
            <v>essai 12</v>
          </cell>
          <cell r="U12" t="str">
            <v>essai 13</v>
          </cell>
          <cell r="V12" t="str">
            <v>essai 14</v>
          </cell>
          <cell r="W12" t="str">
            <v>essai 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1 Info"/>
      <sheetName val="n°2 Identification demandeur"/>
      <sheetName val="n°3 Donneés produits"/>
      <sheetName val="n°4 Documents"/>
      <sheetName val="n°5 Données Rendement (calcul)"/>
    </sheetNames>
    <sheetDataSet>
      <sheetData sheetId="0"/>
      <sheetData sheetId="1"/>
      <sheetData sheetId="2"/>
      <sheetData sheetId="3"/>
      <sheetData sheetId="4">
        <row r="12">
          <cell r="I12" t="str">
            <v>essai 1</v>
          </cell>
          <cell r="J12" t="str">
            <v>essai 2</v>
          </cell>
          <cell r="K12" t="str">
            <v>essai 3</v>
          </cell>
          <cell r="L12" t="str">
            <v>essai 4</v>
          </cell>
          <cell r="M12" t="str">
            <v>essai 5</v>
          </cell>
          <cell r="N12" t="str">
            <v>essai 6</v>
          </cell>
          <cell r="O12" t="str">
            <v>essai 7</v>
          </cell>
          <cell r="P12" t="str">
            <v>essai 8</v>
          </cell>
          <cell r="Q12" t="str">
            <v>essai 9</v>
          </cell>
          <cell r="R12" t="str">
            <v>essai 10</v>
          </cell>
          <cell r="S12" t="str">
            <v>essai 11</v>
          </cell>
          <cell r="T12" t="str">
            <v>essai 12</v>
          </cell>
          <cell r="U12" t="str">
            <v>essai 13</v>
          </cell>
          <cell r="V12" t="str">
            <v>essai 14</v>
          </cell>
          <cell r="W12" t="str">
            <v>essai 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pbd.b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0"/>
  <sheetViews>
    <sheetView showGridLines="0" showRowColHeaders="0" zoomScaleNormal="100" workbookViewId="0">
      <selection activeCell="E17" sqref="E17"/>
    </sheetView>
  </sheetViews>
  <sheetFormatPr defaultColWidth="8.73046875" defaultRowHeight="15" x14ac:dyDescent="0.4"/>
  <cols>
    <col min="1" max="2" width="6.73046875" style="126" customWidth="1"/>
    <col min="3" max="7" width="8.73046875" style="126"/>
    <col min="8" max="8" width="7.73046875" style="126" customWidth="1"/>
    <col min="9" max="9" width="20.19921875" style="126" customWidth="1"/>
    <col min="10" max="16384" width="8.73046875" style="126"/>
  </cols>
  <sheetData>
    <row r="2" spans="2:8" ht="6" customHeight="1" x14ac:dyDescent="0.4"/>
    <row r="3" spans="2:8" ht="26.25" customHeight="1" x14ac:dyDescent="0.4">
      <c r="B3" s="179"/>
      <c r="C3" s="127"/>
      <c r="D3" s="127"/>
      <c r="E3" s="128"/>
      <c r="F3" s="180"/>
      <c r="G3" s="127"/>
      <c r="H3" s="181"/>
    </row>
    <row r="4" spans="2:8" ht="40.5" customHeight="1" x14ac:dyDescent="0.4">
      <c r="B4" s="129"/>
      <c r="C4" s="130"/>
      <c r="D4" s="130"/>
      <c r="E4" s="131"/>
      <c r="F4" s="182"/>
      <c r="G4" s="130"/>
      <c r="H4" s="183"/>
    </row>
    <row r="5" spans="2:8" x14ac:dyDescent="0.4">
      <c r="B5" s="129"/>
      <c r="C5" s="130"/>
      <c r="D5" s="130"/>
      <c r="E5" s="131"/>
      <c r="F5" s="182"/>
      <c r="G5" s="130"/>
      <c r="H5" s="183"/>
    </row>
    <row r="6" spans="2:8" ht="21.75" customHeight="1" x14ac:dyDescent="0.4">
      <c r="B6" s="129"/>
      <c r="C6" s="130"/>
      <c r="D6" s="130"/>
      <c r="E6" s="131"/>
      <c r="F6" s="182"/>
      <c r="G6" s="130"/>
      <c r="H6" s="183"/>
    </row>
    <row r="7" spans="2:8" ht="17.25" x14ac:dyDescent="0.45">
      <c r="B7" s="129"/>
      <c r="C7" s="130"/>
      <c r="D7" s="130"/>
      <c r="E7" s="184" t="s">
        <v>163</v>
      </c>
      <c r="F7" s="182"/>
      <c r="G7" s="130"/>
      <c r="H7" s="183"/>
    </row>
    <row r="8" spans="2:8" x14ac:dyDescent="0.4">
      <c r="B8" s="129"/>
      <c r="C8" s="130"/>
      <c r="D8" s="130"/>
      <c r="E8" s="185"/>
      <c r="F8" s="182"/>
      <c r="G8" s="130"/>
      <c r="H8" s="183"/>
    </row>
    <row r="9" spans="2:8" ht="17.25" x14ac:dyDescent="0.45">
      <c r="B9" s="129"/>
      <c r="C9" s="130"/>
      <c r="D9" s="130"/>
      <c r="E9" s="184" t="s">
        <v>164</v>
      </c>
      <c r="F9" s="182"/>
      <c r="G9" s="130"/>
      <c r="H9" s="183"/>
    </row>
    <row r="10" spans="2:8" x14ac:dyDescent="0.4">
      <c r="B10" s="129"/>
      <c r="C10" s="130"/>
      <c r="D10" s="130"/>
      <c r="E10" s="186" t="s">
        <v>165</v>
      </c>
      <c r="F10" s="182"/>
      <c r="G10" s="130"/>
      <c r="H10" s="183"/>
    </row>
    <row r="11" spans="2:8" x14ac:dyDescent="0.4">
      <c r="B11" s="129"/>
      <c r="C11" s="130"/>
      <c r="D11" s="130"/>
      <c r="E11" s="186" t="s">
        <v>166</v>
      </c>
      <c r="F11" s="182"/>
      <c r="G11" s="130"/>
      <c r="H11" s="183"/>
    </row>
    <row r="12" spans="2:8" x14ac:dyDescent="0.4">
      <c r="B12" s="129"/>
      <c r="C12" s="130"/>
      <c r="D12" s="130"/>
      <c r="E12" s="131"/>
      <c r="F12" s="182"/>
      <c r="G12" s="130"/>
      <c r="H12" s="183"/>
    </row>
    <row r="13" spans="2:8" x14ac:dyDescent="0.4">
      <c r="B13" s="129"/>
      <c r="C13" s="130"/>
      <c r="D13" s="130"/>
      <c r="E13" s="187"/>
      <c r="F13" s="182"/>
      <c r="G13" s="130"/>
      <c r="H13" s="183"/>
    </row>
    <row r="14" spans="2:8" x14ac:dyDescent="0.4">
      <c r="B14" s="129"/>
      <c r="C14" s="130"/>
      <c r="D14" s="130"/>
      <c r="E14" s="187"/>
      <c r="F14" s="182"/>
      <c r="G14" s="130"/>
      <c r="H14" s="183"/>
    </row>
    <row r="15" spans="2:8" ht="17.25" x14ac:dyDescent="0.45">
      <c r="B15" s="129"/>
      <c r="C15" s="130"/>
      <c r="D15" s="130"/>
      <c r="E15" s="170" t="s">
        <v>168</v>
      </c>
      <c r="F15" s="182"/>
      <c r="G15" s="130"/>
      <c r="H15" s="183"/>
    </row>
    <row r="16" spans="2:8" ht="9" customHeight="1" x14ac:dyDescent="0.45">
      <c r="B16" s="129"/>
      <c r="C16" s="130"/>
      <c r="D16" s="130"/>
      <c r="E16" s="170"/>
      <c r="F16" s="182"/>
      <c r="G16" s="130"/>
      <c r="H16" s="183"/>
    </row>
    <row r="17" spans="2:8" x14ac:dyDescent="0.4">
      <c r="B17" s="129"/>
      <c r="C17" s="130"/>
      <c r="D17" s="130"/>
      <c r="E17" s="171" t="s">
        <v>421</v>
      </c>
      <c r="F17" s="182"/>
      <c r="G17" s="130"/>
      <c r="H17" s="183"/>
    </row>
    <row r="18" spans="2:8" x14ac:dyDescent="0.4">
      <c r="B18" s="129"/>
      <c r="C18" s="130"/>
      <c r="D18" s="130"/>
      <c r="E18" s="189" t="s">
        <v>397</v>
      </c>
      <c r="F18" s="182"/>
      <c r="G18" s="130"/>
      <c r="H18" s="183"/>
    </row>
    <row r="19" spans="2:8" x14ac:dyDescent="0.4">
      <c r="B19" s="129"/>
      <c r="C19" s="130"/>
      <c r="D19" s="130"/>
      <c r="E19" s="132" t="s">
        <v>141</v>
      </c>
      <c r="F19" s="182"/>
      <c r="G19" s="130"/>
      <c r="H19" s="183"/>
    </row>
    <row r="20" spans="2:8" x14ac:dyDescent="0.4">
      <c r="B20" s="129"/>
      <c r="C20" s="130"/>
      <c r="D20" s="130"/>
      <c r="E20" s="188"/>
      <c r="F20" s="182"/>
      <c r="G20" s="130"/>
      <c r="H20" s="183"/>
    </row>
    <row r="21" spans="2:8" x14ac:dyDescent="0.4">
      <c r="B21" s="129"/>
      <c r="C21" s="130"/>
      <c r="D21" s="130"/>
      <c r="E21" s="188"/>
      <c r="F21" s="182"/>
      <c r="G21" s="130"/>
      <c r="H21" s="183"/>
    </row>
    <row r="22" spans="2:8" x14ac:dyDescent="0.4">
      <c r="B22" s="129"/>
      <c r="C22" s="130"/>
      <c r="D22" s="130"/>
      <c r="E22" s="188"/>
      <c r="F22" s="182"/>
      <c r="G22" s="130"/>
      <c r="H22" s="183"/>
    </row>
    <row r="23" spans="2:8" x14ac:dyDescent="0.4">
      <c r="B23" s="129"/>
      <c r="C23" s="130"/>
      <c r="D23" s="130"/>
      <c r="E23" s="131" t="s">
        <v>398</v>
      </c>
      <c r="F23" s="182"/>
      <c r="G23" s="130"/>
      <c r="H23" s="183"/>
    </row>
    <row r="24" spans="2:8" x14ac:dyDescent="0.4">
      <c r="B24" s="129"/>
      <c r="C24" s="130"/>
      <c r="D24" s="130"/>
      <c r="E24" s="131" t="s">
        <v>399</v>
      </c>
      <c r="F24" s="182"/>
      <c r="G24" s="130"/>
      <c r="H24" s="183"/>
    </row>
    <row r="25" spans="2:8" x14ac:dyDescent="0.4">
      <c r="B25" s="129"/>
      <c r="C25" s="130"/>
      <c r="D25" s="130"/>
      <c r="E25" s="131" t="s">
        <v>167</v>
      </c>
      <c r="F25" s="182"/>
      <c r="G25" s="130"/>
      <c r="H25" s="183"/>
    </row>
    <row r="26" spans="2:8" x14ac:dyDescent="0.4">
      <c r="B26" s="129"/>
      <c r="C26" s="130"/>
      <c r="D26" s="130"/>
      <c r="E26" s="131"/>
      <c r="F26" s="182"/>
      <c r="G26" s="130"/>
      <c r="H26" s="183"/>
    </row>
    <row r="27" spans="2:8" x14ac:dyDescent="0.4">
      <c r="B27" s="129"/>
      <c r="C27" s="130"/>
      <c r="D27" s="130"/>
      <c r="E27" s="190"/>
      <c r="F27" s="182"/>
      <c r="G27" s="130"/>
      <c r="H27" s="183"/>
    </row>
    <row r="28" spans="2:8" x14ac:dyDescent="0.4">
      <c r="B28" s="129"/>
      <c r="C28" s="130"/>
      <c r="D28" s="130"/>
      <c r="E28" s="191"/>
      <c r="F28" s="182"/>
      <c r="G28" s="130"/>
      <c r="H28" s="183"/>
    </row>
    <row r="29" spans="2:8" x14ac:dyDescent="0.4">
      <c r="B29" s="133"/>
      <c r="C29" s="134"/>
      <c r="D29" s="134"/>
      <c r="E29" s="135"/>
      <c r="F29" s="192"/>
      <c r="G29" s="134"/>
      <c r="H29" s="193"/>
    </row>
    <row r="30" spans="2:8" x14ac:dyDescent="0.4">
      <c r="E30" s="136"/>
      <c r="F30" s="137"/>
    </row>
  </sheetData>
  <hyperlinks>
    <hyperlink ref="E19" r:id="rId1"/>
  </hyperlinks>
  <pageMargins left="0.74803149606299213" right="0.74803149606299213" top="0.98425196850393704" bottom="0.98425196850393704" header="0.51181102362204722" footer="0.51181102362204722"/>
  <pageSetup paperSize="9" scale="91"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L30"/>
  <sheetViews>
    <sheetView zoomScale="70" zoomScaleNormal="70" workbookViewId="0">
      <pane xSplit="2" ySplit="11" topLeftCell="C12" activePane="bottomRight" state="frozen"/>
      <selection pane="topRight" activeCell="C1" sqref="C1"/>
      <selection pane="bottomLeft" activeCell="A7" sqref="A7"/>
      <selection pane="bottomRight" activeCell="C12" sqref="C12"/>
    </sheetView>
  </sheetViews>
  <sheetFormatPr defaultRowHeight="14.25" x14ac:dyDescent="0.45"/>
  <cols>
    <col min="1" max="1" width="20.53125" customWidth="1"/>
    <col min="2" max="2" width="10.46484375" customWidth="1"/>
    <col min="3" max="3" width="40.53125" customWidth="1"/>
    <col min="4" max="4" width="10.53125" style="67" customWidth="1"/>
    <col min="5" max="5" width="40.53125" customWidth="1"/>
    <col min="6" max="6" width="10.53125" style="67" customWidth="1"/>
    <col min="7" max="7" width="40.53125" customWidth="1"/>
    <col min="8" max="8" width="10.53125" style="67" customWidth="1"/>
    <col min="9" max="9" width="40.53125" customWidth="1"/>
    <col min="10" max="10" width="10.53125" style="67" customWidth="1"/>
    <col min="11" max="11" width="40.53125" customWidth="1"/>
    <col min="12" max="12" width="10.53125" style="67" customWidth="1"/>
    <col min="13" max="13" width="40.53125" customWidth="1"/>
    <col min="14" max="14" width="10.53125" style="67" customWidth="1"/>
    <col min="15" max="15" width="40.53125" customWidth="1"/>
    <col min="16" max="16" width="10.53125" style="67" customWidth="1"/>
    <col min="17" max="17" width="40.53125" customWidth="1"/>
    <col min="18" max="18" width="10.53125" style="67" customWidth="1"/>
    <col min="19" max="19" width="40.53125" customWidth="1"/>
    <col min="20" max="20" width="10.53125" style="67" customWidth="1"/>
    <col min="21" max="21" width="40.53125" customWidth="1"/>
    <col min="22" max="22" width="10.53125" style="67" customWidth="1"/>
    <col min="23" max="23" width="40.53125" customWidth="1"/>
    <col min="24" max="24" width="10.53125" style="67" customWidth="1"/>
    <col min="25" max="25" width="40.53125" customWidth="1"/>
    <col min="26" max="26" width="10.53125" style="67" customWidth="1"/>
    <col min="27" max="27" width="40.53125" customWidth="1"/>
    <col min="28" max="28" width="10.53125" style="67" customWidth="1"/>
    <col min="29" max="29" width="40.53125" customWidth="1"/>
    <col min="30" max="30" width="10.53125" style="67" customWidth="1"/>
    <col min="31" max="31" width="40.53125" customWidth="1"/>
    <col min="32" max="32" width="10.53125" style="67" customWidth="1"/>
    <col min="34" max="100" width="8.73046875" hidden="1" customWidth="1"/>
    <col min="101" max="101" width="9" hidden="1" customWidth="1"/>
    <col min="102" max="116" width="8.73046875" hidden="1" customWidth="1"/>
  </cols>
  <sheetData>
    <row r="1" spans="1:115" ht="5.55" customHeight="1" x14ac:dyDescent="0.45"/>
    <row r="2" spans="1:115" ht="14.55" customHeight="1" x14ac:dyDescent="0.45">
      <c r="D2" s="11"/>
    </row>
    <row r="3" spans="1:115" ht="40.15" customHeight="1" x14ac:dyDescent="0.45">
      <c r="B3" s="307" t="s">
        <v>310</v>
      </c>
      <c r="C3" s="308"/>
      <c r="D3" s="308"/>
      <c r="E3" s="308"/>
      <c r="F3" s="309"/>
      <c r="G3" s="43"/>
      <c r="H3"/>
      <c r="J3"/>
      <c r="L3"/>
      <c r="N3"/>
      <c r="O3" s="43"/>
      <c r="P3"/>
      <c r="R3"/>
      <c r="T3"/>
      <c r="V3"/>
      <c r="W3" s="43"/>
      <c r="X3"/>
      <c r="Z3"/>
      <c r="AB3"/>
      <c r="AD3"/>
      <c r="AE3" s="43"/>
      <c r="AF3"/>
      <c r="AL3" s="43"/>
      <c r="AS3" s="43"/>
      <c r="AZ3" s="43"/>
      <c r="BF3" s="43"/>
      <c r="BL3" s="43"/>
      <c r="BR3" s="43"/>
    </row>
    <row r="4" spans="1:115" ht="14.55" customHeight="1" thickBot="1" x14ac:dyDescent="0.5">
      <c r="D4" s="11"/>
    </row>
    <row r="5" spans="1:115" ht="14.65" thickBot="1" x14ac:dyDescent="0.5">
      <c r="A5" s="118"/>
      <c r="B5" s="119" t="s">
        <v>311</v>
      </c>
      <c r="C5" s="114" t="str">
        <f>IF(B7=Mess1,Mess3,IF(B7=Mess2,Mess2,B7))</f>
        <v>Gelieve eerst de selectie van het type te voltooien</v>
      </c>
      <c r="D5" s="29"/>
    </row>
    <row r="6" spans="1:115" ht="5.2" customHeight="1" x14ac:dyDescent="0.45"/>
    <row r="7" spans="1:115" ht="14.65" hidden="1" thickBot="1" x14ac:dyDescent="0.5">
      <c r="A7" s="1" t="s">
        <v>140</v>
      </c>
      <c r="B7" s="62" t="str">
        <f>'n°5 Selectie Type'!E4</f>
        <v>Gelieve alle gele vakjes in te vullen</v>
      </c>
      <c r="BO7">
        <f>COUNTIF(BO12:CC30,TRUE)</f>
        <v>0</v>
      </c>
      <c r="BP7" t="s">
        <v>131</v>
      </c>
    </row>
    <row r="8" spans="1:115" hidden="1" x14ac:dyDescent="0.45">
      <c r="B8" s="66" t="s">
        <v>96</v>
      </c>
      <c r="C8">
        <f>IFERROR(HLOOKUP($B$7,'Hide Sources'!$G$4:$BS$5,2,FALSE),2)</f>
        <v>2</v>
      </c>
      <c r="BO8">
        <f>COUNTIF(BP12:CC30,TRUE)</f>
        <v>0</v>
      </c>
      <c r="BP8" t="s">
        <v>395</v>
      </c>
    </row>
    <row r="9" spans="1:115" hidden="1" x14ac:dyDescent="0.45">
      <c r="B9" s="66" t="s">
        <v>95</v>
      </c>
      <c r="C9">
        <f>VLOOKUP(C11,'Hide Sources'!$B$6:$C$290,2,FALSE)</f>
        <v>1</v>
      </c>
      <c r="E9">
        <f>VLOOKUP(E11,'Hide Sources'!$B$6:$C$290,2,FALSE)</f>
        <v>20</v>
      </c>
      <c r="G9">
        <f>VLOOKUP(G11,'Hide Sources'!$B$6:$C$290,2,FALSE)</f>
        <v>39</v>
      </c>
      <c r="I9">
        <f>VLOOKUP(I11,'Hide Sources'!$B$6:$C$290,2,FALSE)</f>
        <v>58</v>
      </c>
      <c r="K9">
        <f>VLOOKUP(K11,'Hide Sources'!$B$6:$C$290,2,FALSE)</f>
        <v>77</v>
      </c>
      <c r="M9">
        <f>VLOOKUP(M11,'Hide Sources'!$B$6:$C$290,2,FALSE)</f>
        <v>96</v>
      </c>
      <c r="O9">
        <f>VLOOKUP(O11,'Hide Sources'!$B$6:$C$290,2,FALSE)</f>
        <v>115</v>
      </c>
      <c r="Q9">
        <f>VLOOKUP(Q11,'Hide Sources'!$B$6:$C$290,2,FALSE)</f>
        <v>134</v>
      </c>
      <c r="S9">
        <f>VLOOKUP(S11,'Hide Sources'!$B$6:$C$290,2,FALSE)</f>
        <v>153</v>
      </c>
      <c r="U9">
        <f>VLOOKUP(U11,'Hide Sources'!$B$6:$C$290,2,FALSE)</f>
        <v>172</v>
      </c>
      <c r="W9">
        <f>VLOOKUP(W11,'Hide Sources'!$B$6:$C$290,2,FALSE)</f>
        <v>191</v>
      </c>
      <c r="Y9">
        <f>VLOOKUP(Y11,'Hide Sources'!$B$6:$C$290,2,FALSE)</f>
        <v>210</v>
      </c>
      <c r="AA9">
        <f>VLOOKUP(AA11,'Hide Sources'!$B$6:$C$290,2,FALSE)</f>
        <v>229</v>
      </c>
      <c r="AC9">
        <f>VLOOKUP(AC11,'Hide Sources'!$B$6:$C$290,2,FALSE)</f>
        <v>248</v>
      </c>
      <c r="AE9">
        <f>VLOOKUP(AE11,'Hide Sources'!$B$6:$C$290,2,FALSE)</f>
        <v>267</v>
      </c>
    </row>
    <row r="10" spans="1:115" x14ac:dyDescent="0.45">
      <c r="C10" s="1" t="s">
        <v>312</v>
      </c>
      <c r="D10" s="68"/>
      <c r="E10" s="1"/>
      <c r="F10" s="68"/>
      <c r="G10" s="1"/>
      <c r="H10" s="68"/>
      <c r="I10" s="1"/>
      <c r="J10" s="68"/>
      <c r="K10" s="1"/>
      <c r="L10" s="68"/>
      <c r="M10" s="1"/>
      <c r="N10" s="68"/>
      <c r="O10" s="1"/>
      <c r="P10" s="68"/>
      <c r="Q10" s="1"/>
      <c r="R10" s="68"/>
      <c r="S10" s="1"/>
      <c r="T10" s="68"/>
      <c r="U10" s="1"/>
      <c r="V10" s="68"/>
      <c r="W10" s="1"/>
      <c r="X10" s="68"/>
      <c r="Y10" s="1"/>
      <c r="Z10" s="68"/>
      <c r="AA10" s="1"/>
      <c r="AB10" s="68"/>
      <c r="AC10" s="1"/>
      <c r="AD10" s="68"/>
      <c r="AE10" s="1"/>
      <c r="AF10" s="68"/>
      <c r="AI10" s="1" t="s">
        <v>97</v>
      </c>
      <c r="BO10" s="1" t="s">
        <v>100</v>
      </c>
      <c r="CF10" s="1" t="s">
        <v>103</v>
      </c>
      <c r="CW10" s="1" t="s">
        <v>102</v>
      </c>
    </row>
    <row r="11" spans="1:115" x14ac:dyDescent="0.45">
      <c r="B11" s="112">
        <v>0</v>
      </c>
      <c r="C11" s="63">
        <v>1</v>
      </c>
      <c r="D11" s="69">
        <f>C11</f>
        <v>1</v>
      </c>
      <c r="E11" s="63">
        <v>2</v>
      </c>
      <c r="F11" s="69">
        <f>E11</f>
        <v>2</v>
      </c>
      <c r="G11" s="63">
        <v>3</v>
      </c>
      <c r="H11" s="69">
        <f>G11</f>
        <v>3</v>
      </c>
      <c r="I11" s="63">
        <v>4</v>
      </c>
      <c r="J11" s="69">
        <f>I11</f>
        <v>4</v>
      </c>
      <c r="K11" s="63">
        <v>5</v>
      </c>
      <c r="L11" s="69">
        <f>K11</f>
        <v>5</v>
      </c>
      <c r="M11" s="63">
        <v>6</v>
      </c>
      <c r="N11" s="69">
        <f>M11</f>
        <v>6</v>
      </c>
      <c r="O11" s="63">
        <v>7</v>
      </c>
      <c r="P11" s="69">
        <f>O11</f>
        <v>7</v>
      </c>
      <c r="Q11" s="63">
        <v>8</v>
      </c>
      <c r="R11" s="69">
        <f>Q11</f>
        <v>8</v>
      </c>
      <c r="S11" s="63">
        <v>9</v>
      </c>
      <c r="T11" s="69">
        <f>S11</f>
        <v>9</v>
      </c>
      <c r="U11" s="63">
        <v>10</v>
      </c>
      <c r="V11" s="69">
        <f>U11</f>
        <v>10</v>
      </c>
      <c r="W11" s="63">
        <v>11</v>
      </c>
      <c r="X11" s="69">
        <f>W11</f>
        <v>11</v>
      </c>
      <c r="Y11" s="63">
        <v>12</v>
      </c>
      <c r="Z11" s="69">
        <f>Y11</f>
        <v>12</v>
      </c>
      <c r="AA11" s="63">
        <v>13</v>
      </c>
      <c r="AB11" s="69">
        <f>AA11</f>
        <v>13</v>
      </c>
      <c r="AC11" s="63">
        <v>14</v>
      </c>
      <c r="AD11" s="69">
        <f>AC11</f>
        <v>14</v>
      </c>
      <c r="AE11" s="63">
        <v>15</v>
      </c>
      <c r="AF11" s="69">
        <f>AE11</f>
        <v>15</v>
      </c>
      <c r="AI11" s="63">
        <v>1</v>
      </c>
      <c r="AJ11" s="63">
        <v>1</v>
      </c>
      <c r="AK11" s="63">
        <v>2</v>
      </c>
      <c r="AL11" s="63">
        <v>2</v>
      </c>
      <c r="AM11" s="63">
        <v>3</v>
      </c>
      <c r="AN11" s="63">
        <v>3</v>
      </c>
      <c r="AO11" s="63">
        <v>4</v>
      </c>
      <c r="AP11" s="63">
        <v>4</v>
      </c>
      <c r="AQ11" s="63">
        <v>5</v>
      </c>
      <c r="AR11" s="63">
        <v>5</v>
      </c>
      <c r="AS11" s="63">
        <v>6</v>
      </c>
      <c r="AT11" s="63">
        <v>6</v>
      </c>
      <c r="AU11" s="63">
        <v>7</v>
      </c>
      <c r="AV11" s="63">
        <v>7</v>
      </c>
      <c r="AW11" s="63">
        <v>8</v>
      </c>
      <c r="AX11" s="63">
        <v>8</v>
      </c>
      <c r="AY11" s="63">
        <v>9</v>
      </c>
      <c r="AZ11" s="63">
        <v>9</v>
      </c>
      <c r="BA11" s="63">
        <v>10</v>
      </c>
      <c r="BB11" s="63">
        <v>10</v>
      </c>
      <c r="BC11" s="63">
        <v>11</v>
      </c>
      <c r="BD11" s="63">
        <v>11</v>
      </c>
      <c r="BE11" s="63">
        <v>12</v>
      </c>
      <c r="BF11" s="63">
        <v>12</v>
      </c>
      <c r="BG11" s="63">
        <v>13</v>
      </c>
      <c r="BH11" s="63">
        <v>13</v>
      </c>
      <c r="BI11" s="63">
        <v>14</v>
      </c>
      <c r="BJ11" s="63">
        <v>14</v>
      </c>
      <c r="BK11" s="63">
        <v>15</v>
      </c>
      <c r="BL11" s="63">
        <v>15</v>
      </c>
      <c r="BO11" s="63">
        <f>C11</f>
        <v>1</v>
      </c>
      <c r="BP11" s="63">
        <f>E11</f>
        <v>2</v>
      </c>
      <c r="BQ11" s="63">
        <f>G11</f>
        <v>3</v>
      </c>
      <c r="BR11" s="63">
        <f>I11</f>
        <v>4</v>
      </c>
      <c r="BS11" s="63">
        <f>K11</f>
        <v>5</v>
      </c>
      <c r="BT11" s="63">
        <f>M11</f>
        <v>6</v>
      </c>
      <c r="BU11" s="63">
        <f>O11</f>
        <v>7</v>
      </c>
      <c r="BV11" s="63">
        <f>Q11</f>
        <v>8</v>
      </c>
      <c r="BW11" s="63">
        <f>S11</f>
        <v>9</v>
      </c>
      <c r="BX11" s="63">
        <f>U11</f>
        <v>10</v>
      </c>
      <c r="BY11" s="63">
        <f>W11</f>
        <v>11</v>
      </c>
      <c r="BZ11" s="63">
        <f>Y11</f>
        <v>12</v>
      </c>
      <c r="CA11" s="63">
        <f>AA11</f>
        <v>13</v>
      </c>
      <c r="CB11" s="63">
        <f>AC11</f>
        <v>14</v>
      </c>
      <c r="CC11" s="63">
        <f>AE11</f>
        <v>15</v>
      </c>
      <c r="CF11" s="63">
        <f>D11</f>
        <v>1</v>
      </c>
      <c r="CG11" s="63">
        <f>F11</f>
        <v>2</v>
      </c>
      <c r="CH11" s="63">
        <f>H11</f>
        <v>3</v>
      </c>
      <c r="CI11" s="63">
        <f>J11</f>
        <v>4</v>
      </c>
      <c r="CJ11" s="63">
        <f>L11</f>
        <v>5</v>
      </c>
      <c r="CK11" s="63">
        <f>N11</f>
        <v>6</v>
      </c>
      <c r="CL11" s="63">
        <f>P11</f>
        <v>7</v>
      </c>
      <c r="CM11" s="63">
        <f>R11</f>
        <v>8</v>
      </c>
      <c r="CN11" s="63">
        <f>T11</f>
        <v>9</v>
      </c>
      <c r="CO11" s="63">
        <f>V11</f>
        <v>10</v>
      </c>
      <c r="CP11" s="63">
        <f>X11</f>
        <v>11</v>
      </c>
      <c r="CQ11" s="63">
        <f>Z11</f>
        <v>12</v>
      </c>
      <c r="CR11" s="63">
        <f>AB11</f>
        <v>13</v>
      </c>
      <c r="CS11" s="63">
        <f>AD11</f>
        <v>14</v>
      </c>
      <c r="CT11" s="63">
        <f>AF11</f>
        <v>15</v>
      </c>
      <c r="CW11" s="63">
        <f>CF11</f>
        <v>1</v>
      </c>
      <c r="CX11" s="63">
        <f t="shared" ref="CX11:DK11" si="0">CG11</f>
        <v>2</v>
      </c>
      <c r="CY11" s="63">
        <f t="shared" si="0"/>
        <v>3</v>
      </c>
      <c r="CZ11" s="63">
        <f t="shared" si="0"/>
        <v>4</v>
      </c>
      <c r="DA11" s="63">
        <f t="shared" si="0"/>
        <v>5</v>
      </c>
      <c r="DB11" s="63">
        <f t="shared" si="0"/>
        <v>6</v>
      </c>
      <c r="DC11" s="63">
        <f t="shared" si="0"/>
        <v>7</v>
      </c>
      <c r="DD11" s="63">
        <f t="shared" si="0"/>
        <v>8</v>
      </c>
      <c r="DE11" s="63">
        <f t="shared" si="0"/>
        <v>9</v>
      </c>
      <c r="DF11" s="63">
        <f t="shared" si="0"/>
        <v>10</v>
      </c>
      <c r="DG11" s="63">
        <f t="shared" si="0"/>
        <v>11</v>
      </c>
      <c r="DH11" s="63">
        <f t="shared" si="0"/>
        <v>12</v>
      </c>
      <c r="DI11" s="63">
        <f t="shared" si="0"/>
        <v>13</v>
      </c>
      <c r="DJ11" s="63">
        <f t="shared" si="0"/>
        <v>14</v>
      </c>
      <c r="DK11" s="63">
        <f t="shared" si="0"/>
        <v>15</v>
      </c>
    </row>
    <row r="12" spans="1:115" ht="45" customHeight="1" x14ac:dyDescent="0.45">
      <c r="A12" s="111" t="s">
        <v>313</v>
      </c>
      <c r="B12" s="63">
        <v>1</v>
      </c>
      <c r="C12" s="70" t="str">
        <f>IF(INDEX('Hide Sources'!$E$6:$BS$290,(C$9+$B11),$C$8)="","",IF(INDEX('Hide Sources'!$E$6:$BS$290,(C$9+$B11),$C$8)="x",INDEX('Hide Sources'!$E$6:$BS$290,(C$9+$B11),1),INDEX('Hide Sources'!$E$6:$BS$290,(C$9+$B11),$C$8)))</f>
        <v/>
      </c>
      <c r="D12" s="73"/>
      <c r="E12" s="70" t="str">
        <f>IF(INDEX('Hide Sources'!$E$6:$BS$290,(E$9+$B11),$C$8)="","",IF(INDEX('Hide Sources'!$E$6:$BS$290,(E$9+$B11),$C$8)="x",INDEX('Hide Sources'!$E$6:$BS$290,(E$9+$B11),1),INDEX('Hide Sources'!$E$6:$BS$290,(E$9+$B11),$C$8)))</f>
        <v/>
      </c>
      <c r="F12" s="73"/>
      <c r="G12" s="70" t="str">
        <f>IF(INDEX('Hide Sources'!$E$6:$BS$290,(G$9+$B11),$C$8)="","",IF(INDEX('Hide Sources'!$E$6:$BS$290,(G$9+$B11),$C$8)="x",INDEX('Hide Sources'!$E$6:$BS$290,(G$9+$B11),1),INDEX('Hide Sources'!$E$6:$BS$290,(G$9+$B11),$C$8)))</f>
        <v/>
      </c>
      <c r="H12" s="73"/>
      <c r="I12" s="70" t="str">
        <f>IF(INDEX('Hide Sources'!$E$6:$BS$290,(I$9+$B11),$C$8)="","",IF(INDEX('Hide Sources'!$E$6:$BS$290,(I$9+$B11),$C$8)="x",INDEX('Hide Sources'!$E$6:$BS$290,(I$9+$B11),1),INDEX('Hide Sources'!$E$6:$BS$290,(I$9+$B11),$C$8)))</f>
        <v/>
      </c>
      <c r="J12" s="73"/>
      <c r="K12" s="70" t="str">
        <f>IF(INDEX('Hide Sources'!$E$6:$BS$290,(K$9+$B11),$C$8)="","",IF(INDEX('Hide Sources'!$E$6:$BS$290,(K$9+$B11),$C$8)="x",INDEX('Hide Sources'!$E$6:$BS$290,(K$9+$B11),1),INDEX('Hide Sources'!$E$6:$BS$290,(K$9+$B11),$C$8)))</f>
        <v/>
      </c>
      <c r="L12" s="73"/>
      <c r="M12" s="70" t="str">
        <f>IF(INDEX('Hide Sources'!$E$6:$BS$290,(M$9+$B11),$C$8)="","",IF(INDEX('Hide Sources'!$E$6:$BS$290,(M$9+$B11),$C$8)="x",INDEX('Hide Sources'!$E$6:$BS$290,(M$9+$B11),1),INDEX('Hide Sources'!$E$6:$BS$290,(M$9+$B11),$C$8)))</f>
        <v/>
      </c>
      <c r="N12" s="73"/>
      <c r="O12" s="70" t="str">
        <f>IF(INDEX('Hide Sources'!$E$6:$BS$290,(O$9+$B11),$C$8)="","",IF(INDEX('Hide Sources'!$E$6:$BS$290,(O$9+$B11),$C$8)="x",INDEX('Hide Sources'!$E$6:$BS$290,(O$9+$B11),1),INDEX('Hide Sources'!$E$6:$BS$290,(O$9+$B11),$C$8)))</f>
        <v/>
      </c>
      <c r="P12" s="73"/>
      <c r="Q12" s="70" t="str">
        <f>IF(INDEX('Hide Sources'!$E$6:$BS$290,(Q$9+$B11),$C$8)="","",IF(INDEX('Hide Sources'!$E$6:$BS$290,(Q$9+$B11),$C$8)="x",INDEX('Hide Sources'!$E$6:$BS$290,(Q$9+$B11),1),INDEX('Hide Sources'!$E$6:$BS$290,(Q$9+$B11),$C$8)))</f>
        <v/>
      </c>
      <c r="R12" s="73"/>
      <c r="S12" s="70" t="str">
        <f>IF(INDEX('Hide Sources'!$E$6:$BS$290,(S$9+$B11),$C$8)="","",IF(INDEX('Hide Sources'!$E$6:$BS$290,(S$9+$B11),$C$8)="x",INDEX('Hide Sources'!$E$6:$BS$290,(S$9+$B11),1),INDEX('Hide Sources'!$E$6:$BS$290,(S$9+$B11),$C$8)))</f>
        <v/>
      </c>
      <c r="T12" s="73"/>
      <c r="U12" s="70" t="str">
        <f>IF(INDEX('Hide Sources'!$E$6:$BS$290,(U$9+$B11),$C$8)="","",IF(INDEX('Hide Sources'!$E$6:$BS$290,(U$9+$B11),$C$8)="x",INDEX('Hide Sources'!$E$6:$BS$290,(U$9+$B11),1),INDEX('Hide Sources'!$E$6:$BS$290,(U$9+$B11),$C$8)))</f>
        <v/>
      </c>
      <c r="V12" s="73"/>
      <c r="W12" s="70" t="str">
        <f>IF(INDEX('Hide Sources'!$E$6:$BS$290,(W$9+$B11),$C$8)="","",IF(INDEX('Hide Sources'!$E$6:$BS$290,(W$9+$B11),$C$8)="x",INDEX('Hide Sources'!$E$6:$BS$290,(W$9+$B11),1),INDEX('Hide Sources'!$E$6:$BS$290,(W$9+$B11),$C$8)))</f>
        <v/>
      </c>
      <c r="X12" s="73"/>
      <c r="Y12" s="70" t="str">
        <f>IF(INDEX('Hide Sources'!$E$6:$BS$290,(Y$9+$B11),$C$8)="","",IF(INDEX('Hide Sources'!$E$6:$BS$290,(Y$9+$B11),$C$8)="x",INDEX('Hide Sources'!$E$6:$BS$290,(Y$9+$B11),1),INDEX('Hide Sources'!$E$6:$BS$290,(Y$9+$B11),$C$8)))</f>
        <v/>
      </c>
      <c r="Z12" s="73"/>
      <c r="AA12" s="70" t="str">
        <f>IF(INDEX('Hide Sources'!$E$6:$BS$290,(AA$9+$B11),$C$8)="","",IF(INDEX('Hide Sources'!$E$6:$BS$290,(AA$9+$B11),$C$8)="x",INDEX('Hide Sources'!$E$6:$BS$290,(AA$9+$B11),1),INDEX('Hide Sources'!$E$6:$BS$290,(AA$9+$B11),$C$8)))</f>
        <v/>
      </c>
      <c r="AB12" s="73"/>
      <c r="AC12" s="70" t="str">
        <f>IF(INDEX('Hide Sources'!$E$6:$BS$290,(AC$9+$B11),$C$8)="","",IF(INDEX('Hide Sources'!$E$6:$BS$290,(AC$9+$B11),$C$8)="x",INDEX('Hide Sources'!$E$6:$BS$290,(AC$9+$B11),1),INDEX('Hide Sources'!$E$6:$BS$290,(AC$9+$B11),$C$8)))</f>
        <v/>
      </c>
      <c r="AD12" s="73"/>
      <c r="AE12" s="70" t="str">
        <f>IF(INDEX('Hide Sources'!$E$6:$BS$290,(AE$9+$B11),$C$8)="","",IF(INDEX('Hide Sources'!$E$6:$BS$290,(AE$9+$B11),$C$8)="x",INDEX('Hide Sources'!$E$6:$BS$290,(AE$9+$B11),1),INDEX('Hide Sources'!$E$6:$BS$290,(AE$9+$B11),$C$8)))</f>
        <v/>
      </c>
      <c r="AF12" s="73"/>
      <c r="AI12" s="55" t="str">
        <f t="shared" ref="AI12:AI30" si="1">IF(C12="","",celOK)</f>
        <v/>
      </c>
      <c r="AJ12" s="10" t="str">
        <f t="shared" ref="AJ12:AJ30" si="2">IF(C12="","",celNOK)</f>
        <v/>
      </c>
      <c r="AK12" s="10" t="str">
        <f t="shared" ref="AK12:AK30" si="3">IF(E12="","",celOK)</f>
        <v/>
      </c>
      <c r="AL12" s="10" t="str">
        <f t="shared" ref="AL12:AL30" si="4">IF(E12="","",celNOK)</f>
        <v/>
      </c>
      <c r="AM12" s="10" t="str">
        <f t="shared" ref="AM12:AM30" si="5">IF(G12="","",celOK)</f>
        <v/>
      </c>
      <c r="AN12" s="10" t="str">
        <f t="shared" ref="AN12:AN30" si="6">IF(G12="","",celNOK)</f>
        <v/>
      </c>
      <c r="AO12" s="10" t="str">
        <f t="shared" ref="AO12:AO30" si="7">IF(I12="","",celOK)</f>
        <v/>
      </c>
      <c r="AP12" s="10" t="str">
        <f t="shared" ref="AP12:AP30" si="8">IF(I12="","",celNOK)</f>
        <v/>
      </c>
      <c r="AQ12" s="10" t="str">
        <f t="shared" ref="AQ12:AQ30" si="9">IF(K12="","",celOK)</f>
        <v/>
      </c>
      <c r="AR12" s="10" t="str">
        <f t="shared" ref="AR12:AR30" si="10">IF(K12="","",celNOK)</f>
        <v/>
      </c>
      <c r="AS12" s="10" t="str">
        <f t="shared" ref="AS12:AS30" si="11">IF(M12="","",celOK)</f>
        <v/>
      </c>
      <c r="AT12" s="10" t="str">
        <f t="shared" ref="AT12:AT30" si="12">IF(M12="","",celNOK)</f>
        <v/>
      </c>
      <c r="AU12" s="10" t="str">
        <f t="shared" ref="AU12:AU30" si="13">IF(O12="","",celOK)</f>
        <v/>
      </c>
      <c r="AV12" s="10" t="str">
        <f t="shared" ref="AV12:AV30" si="14">IF(O12="","",celNOK)</f>
        <v/>
      </c>
      <c r="AW12" s="10" t="str">
        <f t="shared" ref="AW12:AW30" si="15">IF(Q12="","",celOK)</f>
        <v/>
      </c>
      <c r="AX12" s="10" t="str">
        <f t="shared" ref="AX12:AX30" si="16">IF(Q12="","",celNOK)</f>
        <v/>
      </c>
      <c r="AY12" s="10" t="str">
        <f t="shared" ref="AY12:AY30" si="17">IF(S12="","",celOK)</f>
        <v/>
      </c>
      <c r="AZ12" s="10" t="str">
        <f t="shared" ref="AZ12:AZ30" si="18">IF(S12="","",celNOK)</f>
        <v/>
      </c>
      <c r="BA12" s="10" t="str">
        <f t="shared" ref="BA12:BA30" si="19">IF(U12="","",celOK)</f>
        <v/>
      </c>
      <c r="BB12" s="10" t="str">
        <f t="shared" ref="BB12:BB30" si="20">IF(U12="","",celNOK)</f>
        <v/>
      </c>
      <c r="BC12" s="10" t="str">
        <f t="shared" ref="BC12:BC30" si="21">IF(W12="","",celOK)</f>
        <v/>
      </c>
      <c r="BD12" s="10" t="str">
        <f t="shared" ref="BD12:BD30" si="22">IF(W12="","",celNOK)</f>
        <v/>
      </c>
      <c r="BE12" s="10" t="str">
        <f t="shared" ref="BE12:BE30" si="23">IF(Y12="","",celOK)</f>
        <v/>
      </c>
      <c r="BF12" s="10" t="str">
        <f t="shared" ref="BF12:BF30" si="24">IF(Y12="","",celNOK)</f>
        <v/>
      </c>
      <c r="BG12" s="10" t="str">
        <f t="shared" ref="BG12:BG30" si="25">IF(AA12="","",celOK)</f>
        <v/>
      </c>
      <c r="BH12" s="10" t="str">
        <f t="shared" ref="BH12:BH30" si="26">IF(AA12="","",celNOK)</f>
        <v/>
      </c>
      <c r="BI12" s="10" t="str">
        <f t="shared" ref="BI12:BI30" si="27">IF(AC12="","",celOK)</f>
        <v/>
      </c>
      <c r="BJ12" s="10" t="str">
        <f t="shared" ref="BJ12:BJ30" si="28">IF(AC12="","",celNOK)</f>
        <v/>
      </c>
      <c r="BK12" s="10" t="str">
        <f t="shared" ref="BK12:BK30" si="29">IF(AE12="","",celOK)</f>
        <v/>
      </c>
      <c r="BL12" s="96" t="str">
        <f t="shared" ref="BL12:BL30" si="30">IF(AE12="","",celNOK)</f>
        <v/>
      </c>
      <c r="BO12" s="55" t="b">
        <f>IF(C12="",FALSE,TRUE)</f>
        <v>0</v>
      </c>
      <c r="BP12" s="10" t="b">
        <f t="shared" ref="BP12:BP19" si="31">IF(E12="",FALSE,TRUE)</f>
        <v>0</v>
      </c>
      <c r="BQ12" s="10" t="b">
        <f t="shared" ref="BQ12:BQ19" si="32">IF(G12="",FALSE,TRUE)</f>
        <v>0</v>
      </c>
      <c r="BR12" s="10" t="b">
        <f t="shared" ref="BR12:BR19" si="33">IF(I12="",FALSE,TRUE)</f>
        <v>0</v>
      </c>
      <c r="BS12" s="10" t="b">
        <f t="shared" ref="BS12:BS19" si="34">IF(K12="",FALSE,TRUE)</f>
        <v>0</v>
      </c>
      <c r="BT12" s="10" t="b">
        <f t="shared" ref="BT12:BT19" si="35">IF(M12="",FALSE,TRUE)</f>
        <v>0</v>
      </c>
      <c r="BU12" s="10" t="b">
        <f t="shared" ref="BU12:BU19" si="36">IF(O12="",FALSE,TRUE)</f>
        <v>0</v>
      </c>
      <c r="BV12" s="10" t="b">
        <f t="shared" ref="BV12:BV19" si="37">IF(Q12="",FALSE,TRUE)</f>
        <v>0</v>
      </c>
      <c r="BW12" s="10" t="b">
        <f t="shared" ref="BW12:BW19" si="38">IF(S12="",FALSE,TRUE)</f>
        <v>0</v>
      </c>
      <c r="BX12" s="10" t="b">
        <f t="shared" ref="BX12:BX19" si="39">IF(U12="",FALSE,TRUE)</f>
        <v>0</v>
      </c>
      <c r="BY12" s="10" t="b">
        <f t="shared" ref="BY12:BY19" si="40">IF(W12="",FALSE,TRUE)</f>
        <v>0</v>
      </c>
      <c r="BZ12" s="10" t="b">
        <f t="shared" ref="BZ12:BZ19" si="41">IF(Y12="",FALSE,TRUE)</f>
        <v>0</v>
      </c>
      <c r="CA12" s="10" t="b">
        <f t="shared" ref="CA12:CA19" si="42">IF(AA12="",FALSE,TRUE)</f>
        <v>0</v>
      </c>
      <c r="CB12" s="10" t="b">
        <f t="shared" ref="CB12:CB19" si="43">IF(AC12="",FALSE,TRUE)</f>
        <v>0</v>
      </c>
      <c r="CC12" s="96" t="b">
        <f t="shared" ref="CC12:CC19" si="44">IF(AE12="",FALSE,TRUE)</f>
        <v>0</v>
      </c>
      <c r="CF12" s="37" t="str">
        <f>IF(D12="","",D12)</f>
        <v/>
      </c>
      <c r="CG12" s="23" t="str">
        <f t="shared" ref="CG12:CG18" si="45">IF(F12="","",F12)</f>
        <v/>
      </c>
      <c r="CH12" s="23" t="str">
        <f t="shared" ref="CH12:CH18" si="46">IF(H12="","",H12)</f>
        <v/>
      </c>
      <c r="CI12" s="23" t="str">
        <f t="shared" ref="CI12:CI18" si="47">IF(J12="","",J12)</f>
        <v/>
      </c>
      <c r="CJ12" s="23" t="str">
        <f t="shared" ref="CJ12:CJ18" si="48">IF(L12="","",L12)</f>
        <v/>
      </c>
      <c r="CK12" s="23" t="str">
        <f t="shared" ref="CK12:CK17" si="49">IF(N12="","",N12)</f>
        <v/>
      </c>
      <c r="CL12" s="23" t="str">
        <f t="shared" ref="CL12:CL17" si="50">IF(P12="","",P12)</f>
        <v/>
      </c>
      <c r="CM12" s="23" t="str">
        <f t="shared" ref="CM12:CM17" si="51">IF(R12="","",R12)</f>
        <v/>
      </c>
      <c r="CN12" s="23" t="str">
        <f t="shared" ref="CN12:CN17" si="52">IF(T12="","",T12)</f>
        <v/>
      </c>
      <c r="CO12" s="23" t="str">
        <f t="shared" ref="CO12:CO17" si="53">IF(V12="","",V12)</f>
        <v/>
      </c>
      <c r="CP12" s="23" t="str">
        <f t="shared" ref="CP12:CP17" si="54">IF(X12="","",X12)</f>
        <v/>
      </c>
      <c r="CQ12" s="23" t="str">
        <f t="shared" ref="CQ12:CQ17" si="55">IF(Z12="","",Z12)</f>
        <v/>
      </c>
      <c r="CR12" s="23" t="str">
        <f t="shared" ref="CR12:CR17" si="56">IF(AB12="","",AB12)</f>
        <v/>
      </c>
      <c r="CS12" s="23" t="str">
        <f t="shared" ref="CS12:CS17" si="57">IF(AD12="","",AD12)</f>
        <v/>
      </c>
      <c r="CT12" s="92" t="str">
        <f t="shared" ref="CT12:CT17" si="58">IF(AF12="","",AF12)</f>
        <v/>
      </c>
      <c r="CW12" s="37" t="str">
        <f t="shared" ref="CW12:CW30" si="59">IF(BO12,IF(CF12="",celTODO,CF12),"")</f>
        <v/>
      </c>
      <c r="CX12" s="23" t="str">
        <f t="shared" ref="CX12:CX30" si="60">IF(BP12,IF(CG12="",celTODO,CG12),"")</f>
        <v/>
      </c>
      <c r="CY12" s="23" t="str">
        <f t="shared" ref="CY12:CY30" si="61">IF(BQ12,IF(CH12="",celTODO,CH12),"")</f>
        <v/>
      </c>
      <c r="CZ12" s="23" t="str">
        <f t="shared" ref="CZ12:CZ30" si="62">IF(BR12,IF(CI12="",celTODO,CI12),"")</f>
        <v/>
      </c>
      <c r="DA12" s="23" t="str">
        <f t="shared" ref="DA12:DA30" si="63">IF(BS12,IF(CJ12="",celTODO,CJ12),"")</f>
        <v/>
      </c>
      <c r="DB12" s="23" t="str">
        <f t="shared" ref="DB12:DB30" si="64">IF(BT12,IF(CK12="",celTODO,CK12),"")</f>
        <v/>
      </c>
      <c r="DC12" s="23" t="str">
        <f t="shared" ref="DC12:DC30" si="65">IF(BU12,IF(CL12="",celTODO,CL12),"")</f>
        <v/>
      </c>
      <c r="DD12" s="23" t="str">
        <f t="shared" ref="DD12:DD30" si="66">IF(BV12,IF(CM12="",celTODO,CM12),"")</f>
        <v/>
      </c>
      <c r="DE12" s="23" t="str">
        <f t="shared" ref="DE12:DE30" si="67">IF(BW12,IF(CN12="",celTODO,CN12),"")</f>
        <v/>
      </c>
      <c r="DF12" s="23" t="str">
        <f t="shared" ref="DF12:DF30" si="68">IF(BX12,IF(CO12="",celTODO,CO12),"")</f>
        <v/>
      </c>
      <c r="DG12" s="23" t="str">
        <f t="shared" ref="DG12:DG30" si="69">IF(BY12,IF(CP12="",celTODO,CP12),"")</f>
        <v/>
      </c>
      <c r="DH12" s="23" t="str">
        <f t="shared" ref="DH12:DH30" si="70">IF(BZ12,IF(CQ12="",celTODO,CQ12),"")</f>
        <v/>
      </c>
      <c r="DI12" s="23" t="str">
        <f t="shared" ref="DI12:DI30" si="71">IF(CA12,IF(CR12="",celTODO,CR12),"")</f>
        <v/>
      </c>
      <c r="DJ12" s="23" t="str">
        <f t="shared" ref="DJ12:DJ30" si="72">IF(CB12,IF(CS12="",celTODO,CS12),"")</f>
        <v/>
      </c>
      <c r="DK12" s="92" t="str">
        <f t="shared" ref="DK12:DK30" si="73">IF(CC12,IF(CT12="",celTODO,CT12),"")</f>
        <v/>
      </c>
    </row>
    <row r="13" spans="1:115" ht="45" customHeight="1" x14ac:dyDescent="0.45">
      <c r="B13" s="63">
        <v>2</v>
      </c>
      <c r="C13" s="71" t="str">
        <f>IF(INDEX('Hide Sources'!$E$6:$BS$290,(C$9+$B12),$C$8)="","",IF(INDEX('Hide Sources'!$E$6:$BS$290,(C$9+$B12),$C$8)="x",INDEX('Hide Sources'!$E$6:$BS$290,(C$9+$B12),1),INDEX('Hide Sources'!$E$6:$BS$290,(C$9+$B12),$C$8)))</f>
        <v/>
      </c>
      <c r="D13" s="74"/>
      <c r="E13" s="71" t="str">
        <f>IF(INDEX('Hide Sources'!$E$6:$BS$290,(E$9+$B12),$C$8)="","",IF(INDEX('Hide Sources'!$E$6:$BS$290,(E$9+$B12),$C$8)="x",INDEX('Hide Sources'!$E$6:$BS$290,(E$9+$B12),1),INDEX('Hide Sources'!$E$6:$BS$290,(E$9+$B12),$C$8)))</f>
        <v/>
      </c>
      <c r="F13" s="74"/>
      <c r="G13" s="71" t="str">
        <f>IF(INDEX('Hide Sources'!$E$6:$BS$290,(G$9+$B12),$C$8)="","",IF(INDEX('Hide Sources'!$E$6:$BS$290,(G$9+$B12),$C$8)="x",INDEX('Hide Sources'!$E$6:$BS$290,(G$9+$B12),1),INDEX('Hide Sources'!$E$6:$BS$290,(G$9+$B12),$C$8)))</f>
        <v/>
      </c>
      <c r="H13" s="74"/>
      <c r="I13" s="71" t="str">
        <f>IF(INDEX('Hide Sources'!$E$6:$BS$290,(I$9+$B12),$C$8)="","",IF(INDEX('Hide Sources'!$E$6:$BS$290,(I$9+$B12),$C$8)="x",INDEX('Hide Sources'!$E$6:$BS$290,(I$9+$B12),1),INDEX('Hide Sources'!$E$6:$BS$290,(I$9+$B12),$C$8)))</f>
        <v/>
      </c>
      <c r="J13" s="74"/>
      <c r="K13" s="71" t="str">
        <f>IF(INDEX('Hide Sources'!$E$6:$BS$290,(K$9+$B12),$C$8)="","",IF(INDEX('Hide Sources'!$E$6:$BS$290,(K$9+$B12),$C$8)="x",INDEX('Hide Sources'!$E$6:$BS$290,(K$9+$B12),1),INDEX('Hide Sources'!$E$6:$BS$290,(K$9+$B12),$C$8)))</f>
        <v/>
      </c>
      <c r="L13" s="74"/>
      <c r="M13" s="71" t="str">
        <f>IF(INDEX('Hide Sources'!$E$6:$BS$290,(M$9+$B12),$C$8)="","",IF(INDEX('Hide Sources'!$E$6:$BS$290,(M$9+$B12),$C$8)="x",INDEX('Hide Sources'!$E$6:$BS$290,(M$9+$B12),1),INDEX('Hide Sources'!$E$6:$BS$290,(M$9+$B12),$C$8)))</f>
        <v/>
      </c>
      <c r="N13" s="74"/>
      <c r="O13" s="71" t="str">
        <f>IF(INDEX('Hide Sources'!$E$6:$BS$290,(O$9+$B12),$C$8)="","",IF(INDEX('Hide Sources'!$E$6:$BS$290,(O$9+$B12),$C$8)="x",INDEX('Hide Sources'!$E$6:$BS$290,(O$9+$B12),1),INDEX('Hide Sources'!$E$6:$BS$290,(O$9+$B12),$C$8)))</f>
        <v/>
      </c>
      <c r="P13" s="74"/>
      <c r="Q13" s="71" t="str">
        <f>IF(INDEX('Hide Sources'!$E$6:$BS$290,(Q$9+$B12),$C$8)="","",IF(INDEX('Hide Sources'!$E$6:$BS$290,(Q$9+$B12),$C$8)="x",INDEX('Hide Sources'!$E$6:$BS$290,(Q$9+$B12),1),INDEX('Hide Sources'!$E$6:$BS$290,(Q$9+$B12),$C$8)))</f>
        <v/>
      </c>
      <c r="R13" s="74"/>
      <c r="S13" s="71" t="str">
        <f>IF(INDEX('Hide Sources'!$E$6:$BS$290,(S$9+$B12),$C$8)="","",IF(INDEX('Hide Sources'!$E$6:$BS$290,(S$9+$B12),$C$8)="x",INDEX('Hide Sources'!$E$6:$BS$290,(S$9+$B12),1),INDEX('Hide Sources'!$E$6:$BS$290,(S$9+$B12),$C$8)))</f>
        <v/>
      </c>
      <c r="T13" s="74"/>
      <c r="U13" s="71" t="str">
        <f>IF(INDEX('Hide Sources'!$E$6:$BS$290,(U$9+$B12),$C$8)="","",IF(INDEX('Hide Sources'!$E$6:$BS$290,(U$9+$B12),$C$8)="x",INDEX('Hide Sources'!$E$6:$BS$290,(U$9+$B12),1),INDEX('Hide Sources'!$E$6:$BS$290,(U$9+$B12),$C$8)))</f>
        <v/>
      </c>
      <c r="V13" s="74"/>
      <c r="W13" s="71" t="str">
        <f>IF(INDEX('Hide Sources'!$E$6:$BS$290,(W$9+$B12),$C$8)="","",IF(INDEX('Hide Sources'!$E$6:$BS$290,(W$9+$B12),$C$8)="x",INDEX('Hide Sources'!$E$6:$BS$290,(W$9+$B12),1),INDEX('Hide Sources'!$E$6:$BS$290,(W$9+$B12),$C$8)))</f>
        <v/>
      </c>
      <c r="X13" s="74"/>
      <c r="Y13" s="71" t="str">
        <f>IF(INDEX('Hide Sources'!$E$6:$BS$290,(Y$9+$B12),$C$8)="","",IF(INDEX('Hide Sources'!$E$6:$BS$290,(Y$9+$B12),$C$8)="x",INDEX('Hide Sources'!$E$6:$BS$290,(Y$9+$B12),1),INDEX('Hide Sources'!$E$6:$BS$290,(Y$9+$B12),$C$8)))</f>
        <v/>
      </c>
      <c r="Z13" s="74"/>
      <c r="AA13" s="71" t="str">
        <f>IF(INDEX('Hide Sources'!$E$6:$BS$290,(AA$9+$B12),$C$8)="","",IF(INDEX('Hide Sources'!$E$6:$BS$290,(AA$9+$B12),$C$8)="x",INDEX('Hide Sources'!$E$6:$BS$290,(AA$9+$B12),1),INDEX('Hide Sources'!$E$6:$BS$290,(AA$9+$B12),$C$8)))</f>
        <v/>
      </c>
      <c r="AB13" s="74"/>
      <c r="AC13" s="71" t="str">
        <f>IF(INDEX('Hide Sources'!$E$6:$BS$290,(AC$9+$B12),$C$8)="","",IF(INDEX('Hide Sources'!$E$6:$BS$290,(AC$9+$B12),$C$8)="x",INDEX('Hide Sources'!$E$6:$BS$290,(AC$9+$B12),1),INDEX('Hide Sources'!$E$6:$BS$290,(AC$9+$B12),$C$8)))</f>
        <v/>
      </c>
      <c r="AD13" s="74"/>
      <c r="AE13" s="71" t="str">
        <f>IF(INDEX('Hide Sources'!$E$6:$BS$290,(AE$9+$B12),$C$8)="","",IF(INDEX('Hide Sources'!$E$6:$BS$290,(AE$9+$B12),$C$8)="x",INDEX('Hide Sources'!$E$6:$BS$290,(AE$9+$B12),1),INDEX('Hide Sources'!$E$6:$BS$290,(AE$9+$B12),$C$8)))</f>
        <v/>
      </c>
      <c r="AF13" s="74"/>
      <c r="AI13" s="43" t="str">
        <f t="shared" si="1"/>
        <v/>
      </c>
      <c r="AJ13" s="11" t="str">
        <f t="shared" si="2"/>
        <v/>
      </c>
      <c r="AK13" s="11" t="str">
        <f t="shared" si="3"/>
        <v/>
      </c>
      <c r="AL13" s="11" t="str">
        <f t="shared" si="4"/>
        <v/>
      </c>
      <c r="AM13" s="11" t="str">
        <f t="shared" si="5"/>
        <v/>
      </c>
      <c r="AN13" s="11" t="str">
        <f t="shared" si="6"/>
        <v/>
      </c>
      <c r="AO13" s="11" t="str">
        <f t="shared" si="7"/>
        <v/>
      </c>
      <c r="AP13" s="11" t="str">
        <f t="shared" si="8"/>
        <v/>
      </c>
      <c r="AQ13" s="11" t="str">
        <f t="shared" si="9"/>
        <v/>
      </c>
      <c r="AR13" s="11" t="str">
        <f t="shared" si="10"/>
        <v/>
      </c>
      <c r="AS13" s="11" t="str">
        <f t="shared" si="11"/>
        <v/>
      </c>
      <c r="AT13" s="11" t="str">
        <f t="shared" si="12"/>
        <v/>
      </c>
      <c r="AU13" s="11" t="str">
        <f t="shared" si="13"/>
        <v/>
      </c>
      <c r="AV13" s="11" t="str">
        <f t="shared" si="14"/>
        <v/>
      </c>
      <c r="AW13" s="11" t="str">
        <f t="shared" si="15"/>
        <v/>
      </c>
      <c r="AX13" s="11" t="str">
        <f t="shared" si="16"/>
        <v/>
      </c>
      <c r="AY13" s="11" t="str">
        <f t="shared" si="17"/>
        <v/>
      </c>
      <c r="AZ13" s="11" t="str">
        <f t="shared" si="18"/>
        <v/>
      </c>
      <c r="BA13" s="11" t="str">
        <f t="shared" si="19"/>
        <v/>
      </c>
      <c r="BB13" s="11" t="str">
        <f t="shared" si="20"/>
        <v/>
      </c>
      <c r="BC13" s="11" t="str">
        <f t="shared" si="21"/>
        <v/>
      </c>
      <c r="BD13" s="11" t="str">
        <f t="shared" si="22"/>
        <v/>
      </c>
      <c r="BE13" s="11" t="str">
        <f t="shared" si="23"/>
        <v/>
      </c>
      <c r="BF13" s="11" t="str">
        <f t="shared" si="24"/>
        <v/>
      </c>
      <c r="BG13" s="11" t="str">
        <f t="shared" si="25"/>
        <v/>
      </c>
      <c r="BH13" s="11" t="str">
        <f t="shared" si="26"/>
        <v/>
      </c>
      <c r="BI13" s="11" t="str">
        <f t="shared" si="27"/>
        <v/>
      </c>
      <c r="BJ13" s="11" t="str">
        <f t="shared" si="28"/>
        <v/>
      </c>
      <c r="BK13" s="11" t="str">
        <f t="shared" si="29"/>
        <v/>
      </c>
      <c r="BL13" s="67" t="str">
        <f t="shared" si="30"/>
        <v/>
      </c>
      <c r="BO13" s="43" t="b">
        <f t="shared" ref="BO13:BO30" si="74">IF(C13="",FALSE,TRUE)</f>
        <v>0</v>
      </c>
      <c r="BP13" s="11" t="b">
        <f t="shared" si="31"/>
        <v>0</v>
      </c>
      <c r="BQ13" s="11" t="b">
        <f t="shared" si="32"/>
        <v>0</v>
      </c>
      <c r="BR13" s="11" t="b">
        <f t="shared" si="33"/>
        <v>0</v>
      </c>
      <c r="BS13" s="11" t="b">
        <f t="shared" si="34"/>
        <v>0</v>
      </c>
      <c r="BT13" s="11" t="b">
        <f t="shared" si="35"/>
        <v>0</v>
      </c>
      <c r="BU13" s="11" t="b">
        <f t="shared" si="36"/>
        <v>0</v>
      </c>
      <c r="BV13" s="11" t="b">
        <f t="shared" si="37"/>
        <v>0</v>
      </c>
      <c r="BW13" s="11" t="b">
        <f t="shared" si="38"/>
        <v>0</v>
      </c>
      <c r="BX13" s="11" t="b">
        <f t="shared" si="39"/>
        <v>0</v>
      </c>
      <c r="BY13" s="11" t="b">
        <f t="shared" si="40"/>
        <v>0</v>
      </c>
      <c r="BZ13" s="11" t="b">
        <f t="shared" si="41"/>
        <v>0</v>
      </c>
      <c r="CA13" s="11" t="b">
        <f t="shared" si="42"/>
        <v>0</v>
      </c>
      <c r="CB13" s="11" t="b">
        <f t="shared" si="43"/>
        <v>0</v>
      </c>
      <c r="CC13" s="67" t="b">
        <f t="shared" si="44"/>
        <v>0</v>
      </c>
      <c r="CF13" s="36" t="str">
        <f t="shared" ref="CF13:CF30" si="75">IF(D13="","",D13)</f>
        <v/>
      </c>
      <c r="CG13" s="20" t="str">
        <f t="shared" si="45"/>
        <v/>
      </c>
      <c r="CH13" s="20" t="str">
        <f t="shared" si="46"/>
        <v/>
      </c>
      <c r="CI13" s="20" t="str">
        <f t="shared" si="47"/>
        <v/>
      </c>
      <c r="CJ13" s="20" t="str">
        <f t="shared" si="48"/>
        <v/>
      </c>
      <c r="CK13" s="20" t="str">
        <f t="shared" si="49"/>
        <v/>
      </c>
      <c r="CL13" s="20" t="str">
        <f t="shared" si="50"/>
        <v/>
      </c>
      <c r="CM13" s="20" t="str">
        <f t="shared" si="51"/>
        <v/>
      </c>
      <c r="CN13" s="20" t="str">
        <f t="shared" si="52"/>
        <v/>
      </c>
      <c r="CO13" s="20" t="str">
        <f t="shared" si="53"/>
        <v/>
      </c>
      <c r="CP13" s="20" t="str">
        <f t="shared" si="54"/>
        <v/>
      </c>
      <c r="CQ13" s="20" t="str">
        <f t="shared" si="55"/>
        <v/>
      </c>
      <c r="CR13" s="20" t="str">
        <f t="shared" si="56"/>
        <v/>
      </c>
      <c r="CS13" s="20" t="str">
        <f t="shared" si="57"/>
        <v/>
      </c>
      <c r="CT13" s="93" t="str">
        <f t="shared" si="58"/>
        <v/>
      </c>
      <c r="CW13" s="36" t="str">
        <f t="shared" si="59"/>
        <v/>
      </c>
      <c r="CX13" s="20" t="str">
        <f t="shared" si="60"/>
        <v/>
      </c>
      <c r="CY13" s="20" t="str">
        <f t="shared" si="61"/>
        <v/>
      </c>
      <c r="CZ13" s="20" t="str">
        <f t="shared" si="62"/>
        <v/>
      </c>
      <c r="DA13" s="20" t="str">
        <f t="shared" si="63"/>
        <v/>
      </c>
      <c r="DB13" s="20" t="str">
        <f t="shared" si="64"/>
        <v/>
      </c>
      <c r="DC13" s="20" t="str">
        <f t="shared" si="65"/>
        <v/>
      </c>
      <c r="DD13" s="20" t="str">
        <f t="shared" si="66"/>
        <v/>
      </c>
      <c r="DE13" s="20" t="str">
        <f t="shared" si="67"/>
        <v/>
      </c>
      <c r="DF13" s="20" t="str">
        <f t="shared" si="68"/>
        <v/>
      </c>
      <c r="DG13" s="20" t="str">
        <f t="shared" si="69"/>
        <v/>
      </c>
      <c r="DH13" s="20" t="str">
        <f t="shared" si="70"/>
        <v/>
      </c>
      <c r="DI13" s="20" t="str">
        <f t="shared" si="71"/>
        <v/>
      </c>
      <c r="DJ13" s="20" t="str">
        <f t="shared" si="72"/>
        <v/>
      </c>
      <c r="DK13" s="93" t="str">
        <f t="shared" si="73"/>
        <v/>
      </c>
    </row>
    <row r="14" spans="1:115" ht="45" customHeight="1" x14ac:dyDescent="0.45">
      <c r="B14" s="63">
        <v>3</v>
      </c>
      <c r="C14" s="71" t="str">
        <f>IF(INDEX('Hide Sources'!$E$6:$BS$290,(C$9+$B13),$C$8)="","",IF(INDEX('Hide Sources'!$E$6:$BS$290,(C$9+$B13),$C$8)="x",INDEX('Hide Sources'!$E$6:$BS$290,(C$9+$B13),1),INDEX('Hide Sources'!$E$6:$BS$290,(C$9+$B13),$C$8)))</f>
        <v/>
      </c>
      <c r="D14" s="74"/>
      <c r="E14" s="71" t="str">
        <f>IF(INDEX('Hide Sources'!$E$6:$BS$290,(E$9+$B13),$C$8)="","",IF(INDEX('Hide Sources'!$E$6:$BS$290,(E$9+$B13),$C$8)="x",INDEX('Hide Sources'!$E$6:$BS$290,(E$9+$B13),1),INDEX('Hide Sources'!$E$6:$BS$290,(E$9+$B13),$C$8)))</f>
        <v/>
      </c>
      <c r="F14" s="74"/>
      <c r="G14" s="71" t="str">
        <f>IF(INDEX('Hide Sources'!$E$6:$BS$290,(G$9+$B13),$C$8)="","",IF(INDEX('Hide Sources'!$E$6:$BS$290,(G$9+$B13),$C$8)="x",INDEX('Hide Sources'!$E$6:$BS$290,(G$9+$B13),1),INDEX('Hide Sources'!$E$6:$BS$290,(G$9+$B13),$C$8)))</f>
        <v/>
      </c>
      <c r="H14" s="74"/>
      <c r="I14" s="71" t="str">
        <f>IF(INDEX('Hide Sources'!$E$6:$BS$290,(I$9+$B13),$C$8)="","",IF(INDEX('Hide Sources'!$E$6:$BS$290,(I$9+$B13),$C$8)="x",INDEX('Hide Sources'!$E$6:$BS$290,(I$9+$B13),1),INDEX('Hide Sources'!$E$6:$BS$290,(I$9+$B13),$C$8)))</f>
        <v/>
      </c>
      <c r="J14" s="74"/>
      <c r="K14" s="71" t="str">
        <f>IF(INDEX('Hide Sources'!$E$6:$BS$290,(K$9+$B13),$C$8)="","",IF(INDEX('Hide Sources'!$E$6:$BS$290,(K$9+$B13),$C$8)="x",INDEX('Hide Sources'!$E$6:$BS$290,(K$9+$B13),1),INDEX('Hide Sources'!$E$6:$BS$290,(K$9+$B13),$C$8)))</f>
        <v/>
      </c>
      <c r="L14" s="74"/>
      <c r="M14" s="71" t="str">
        <f>IF(INDEX('Hide Sources'!$E$6:$BS$290,(M$9+$B13),$C$8)="","",IF(INDEX('Hide Sources'!$E$6:$BS$290,(M$9+$B13),$C$8)="x",INDEX('Hide Sources'!$E$6:$BS$290,(M$9+$B13),1),INDEX('Hide Sources'!$E$6:$BS$290,(M$9+$B13),$C$8)))</f>
        <v/>
      </c>
      <c r="N14" s="74"/>
      <c r="O14" s="71" t="str">
        <f>IF(INDEX('Hide Sources'!$E$6:$BS$290,(O$9+$B13),$C$8)="","",IF(INDEX('Hide Sources'!$E$6:$BS$290,(O$9+$B13),$C$8)="x",INDEX('Hide Sources'!$E$6:$BS$290,(O$9+$B13),1),INDEX('Hide Sources'!$E$6:$BS$290,(O$9+$B13),$C$8)))</f>
        <v/>
      </c>
      <c r="P14" s="74"/>
      <c r="Q14" s="71" t="str">
        <f>IF(INDEX('Hide Sources'!$E$6:$BS$290,(Q$9+$B13),$C$8)="","",IF(INDEX('Hide Sources'!$E$6:$BS$290,(Q$9+$B13),$C$8)="x",INDEX('Hide Sources'!$E$6:$BS$290,(Q$9+$B13),1),INDEX('Hide Sources'!$E$6:$BS$290,(Q$9+$B13),$C$8)))</f>
        <v/>
      </c>
      <c r="R14" s="74"/>
      <c r="S14" s="71" t="str">
        <f>IF(INDEX('Hide Sources'!$E$6:$BS$290,(S$9+$B13),$C$8)="","",IF(INDEX('Hide Sources'!$E$6:$BS$290,(S$9+$B13),$C$8)="x",INDEX('Hide Sources'!$E$6:$BS$290,(S$9+$B13),1),INDEX('Hide Sources'!$E$6:$BS$290,(S$9+$B13),$C$8)))</f>
        <v/>
      </c>
      <c r="T14" s="74"/>
      <c r="U14" s="71" t="str">
        <f>IF(INDEX('Hide Sources'!$E$6:$BS$290,(U$9+$B13),$C$8)="","",IF(INDEX('Hide Sources'!$E$6:$BS$290,(U$9+$B13),$C$8)="x",INDEX('Hide Sources'!$E$6:$BS$290,(U$9+$B13),1),INDEX('Hide Sources'!$E$6:$BS$290,(U$9+$B13),$C$8)))</f>
        <v/>
      </c>
      <c r="V14" s="74"/>
      <c r="W14" s="71" t="str">
        <f>IF(INDEX('Hide Sources'!$E$6:$BS$290,(W$9+$B13),$C$8)="","",IF(INDEX('Hide Sources'!$E$6:$BS$290,(W$9+$B13),$C$8)="x",INDEX('Hide Sources'!$E$6:$BS$290,(W$9+$B13),1),INDEX('Hide Sources'!$E$6:$BS$290,(W$9+$B13),$C$8)))</f>
        <v/>
      </c>
      <c r="X14" s="74"/>
      <c r="Y14" s="71" t="str">
        <f>IF(INDEX('Hide Sources'!$E$6:$BS$290,(Y$9+$B13),$C$8)="","",IF(INDEX('Hide Sources'!$E$6:$BS$290,(Y$9+$B13),$C$8)="x",INDEX('Hide Sources'!$E$6:$BS$290,(Y$9+$B13),1),INDEX('Hide Sources'!$E$6:$BS$290,(Y$9+$B13),$C$8)))</f>
        <v/>
      </c>
      <c r="Z14" s="74"/>
      <c r="AA14" s="71" t="str">
        <f>IF(INDEX('Hide Sources'!$E$6:$BS$290,(AA$9+$B13),$C$8)="","",IF(INDEX('Hide Sources'!$E$6:$BS$290,(AA$9+$B13),$C$8)="x",INDEX('Hide Sources'!$E$6:$BS$290,(AA$9+$B13),1),INDEX('Hide Sources'!$E$6:$BS$290,(AA$9+$B13),$C$8)))</f>
        <v/>
      </c>
      <c r="AB14" s="74"/>
      <c r="AC14" s="71" t="str">
        <f>IF(INDEX('Hide Sources'!$E$6:$BS$290,(AC$9+$B13),$C$8)="","",IF(INDEX('Hide Sources'!$E$6:$BS$290,(AC$9+$B13),$C$8)="x",INDEX('Hide Sources'!$E$6:$BS$290,(AC$9+$B13),1),INDEX('Hide Sources'!$E$6:$BS$290,(AC$9+$B13),$C$8)))</f>
        <v/>
      </c>
      <c r="AD14" s="74"/>
      <c r="AE14" s="71" t="str">
        <f>IF(INDEX('Hide Sources'!$E$6:$BS$290,(AE$9+$B13),$C$8)="","",IF(INDEX('Hide Sources'!$E$6:$BS$290,(AE$9+$B13),$C$8)="x",INDEX('Hide Sources'!$E$6:$BS$290,(AE$9+$B13),1),INDEX('Hide Sources'!$E$6:$BS$290,(AE$9+$B13),$C$8)))</f>
        <v/>
      </c>
      <c r="AF14" s="74"/>
      <c r="AI14" s="43" t="str">
        <f t="shared" si="1"/>
        <v/>
      </c>
      <c r="AJ14" s="11" t="str">
        <f t="shared" si="2"/>
        <v/>
      </c>
      <c r="AK14" s="11" t="str">
        <f t="shared" si="3"/>
        <v/>
      </c>
      <c r="AL14" s="11" t="str">
        <f t="shared" si="4"/>
        <v/>
      </c>
      <c r="AM14" s="11" t="str">
        <f t="shared" si="5"/>
        <v/>
      </c>
      <c r="AN14" s="11" t="str">
        <f t="shared" si="6"/>
        <v/>
      </c>
      <c r="AO14" s="11" t="str">
        <f t="shared" si="7"/>
        <v/>
      </c>
      <c r="AP14" s="11" t="str">
        <f t="shared" si="8"/>
        <v/>
      </c>
      <c r="AQ14" s="11" t="str">
        <f t="shared" si="9"/>
        <v/>
      </c>
      <c r="AR14" s="11" t="str">
        <f t="shared" si="10"/>
        <v/>
      </c>
      <c r="AS14" s="11" t="str">
        <f t="shared" si="11"/>
        <v/>
      </c>
      <c r="AT14" s="11" t="str">
        <f t="shared" si="12"/>
        <v/>
      </c>
      <c r="AU14" s="11" t="str">
        <f t="shared" si="13"/>
        <v/>
      </c>
      <c r="AV14" s="11" t="str">
        <f t="shared" si="14"/>
        <v/>
      </c>
      <c r="AW14" s="11" t="str">
        <f t="shared" si="15"/>
        <v/>
      </c>
      <c r="AX14" s="11" t="str">
        <f t="shared" si="16"/>
        <v/>
      </c>
      <c r="AY14" s="11" t="str">
        <f t="shared" si="17"/>
        <v/>
      </c>
      <c r="AZ14" s="11" t="str">
        <f t="shared" si="18"/>
        <v/>
      </c>
      <c r="BA14" s="11" t="str">
        <f t="shared" si="19"/>
        <v/>
      </c>
      <c r="BB14" s="11" t="str">
        <f t="shared" si="20"/>
        <v/>
      </c>
      <c r="BC14" s="11" t="str">
        <f t="shared" si="21"/>
        <v/>
      </c>
      <c r="BD14" s="11" t="str">
        <f t="shared" si="22"/>
        <v/>
      </c>
      <c r="BE14" s="11" t="str">
        <f t="shared" si="23"/>
        <v/>
      </c>
      <c r="BF14" s="11" t="str">
        <f t="shared" si="24"/>
        <v/>
      </c>
      <c r="BG14" s="11" t="str">
        <f t="shared" si="25"/>
        <v/>
      </c>
      <c r="BH14" s="11" t="str">
        <f t="shared" si="26"/>
        <v/>
      </c>
      <c r="BI14" s="11" t="str">
        <f t="shared" si="27"/>
        <v/>
      </c>
      <c r="BJ14" s="11" t="str">
        <f t="shared" si="28"/>
        <v/>
      </c>
      <c r="BK14" s="11" t="str">
        <f t="shared" si="29"/>
        <v/>
      </c>
      <c r="BL14" s="67" t="str">
        <f t="shared" si="30"/>
        <v/>
      </c>
      <c r="BO14" s="43" t="b">
        <f t="shared" si="74"/>
        <v>0</v>
      </c>
      <c r="BP14" s="11" t="b">
        <f t="shared" si="31"/>
        <v>0</v>
      </c>
      <c r="BQ14" s="11" t="b">
        <f t="shared" si="32"/>
        <v>0</v>
      </c>
      <c r="BR14" s="11" t="b">
        <f t="shared" si="33"/>
        <v>0</v>
      </c>
      <c r="BS14" s="11" t="b">
        <f t="shared" si="34"/>
        <v>0</v>
      </c>
      <c r="BT14" s="11" t="b">
        <f t="shared" si="35"/>
        <v>0</v>
      </c>
      <c r="BU14" s="11" t="b">
        <f t="shared" si="36"/>
        <v>0</v>
      </c>
      <c r="BV14" s="11" t="b">
        <f t="shared" si="37"/>
        <v>0</v>
      </c>
      <c r="BW14" s="11" t="b">
        <f t="shared" si="38"/>
        <v>0</v>
      </c>
      <c r="BX14" s="11" t="b">
        <f t="shared" si="39"/>
        <v>0</v>
      </c>
      <c r="BY14" s="11" t="b">
        <f t="shared" si="40"/>
        <v>0</v>
      </c>
      <c r="BZ14" s="11" t="b">
        <f t="shared" si="41"/>
        <v>0</v>
      </c>
      <c r="CA14" s="11" t="b">
        <f t="shared" si="42"/>
        <v>0</v>
      </c>
      <c r="CB14" s="11" t="b">
        <f t="shared" si="43"/>
        <v>0</v>
      </c>
      <c r="CC14" s="67" t="b">
        <f t="shared" si="44"/>
        <v>0</v>
      </c>
      <c r="CF14" s="36" t="str">
        <f t="shared" si="75"/>
        <v/>
      </c>
      <c r="CG14" s="20" t="str">
        <f t="shared" si="45"/>
        <v/>
      </c>
      <c r="CH14" s="20" t="str">
        <f t="shared" si="46"/>
        <v/>
      </c>
      <c r="CI14" s="20" t="str">
        <f t="shared" si="47"/>
        <v/>
      </c>
      <c r="CJ14" s="20" t="str">
        <f t="shared" si="48"/>
        <v/>
      </c>
      <c r="CK14" s="20" t="str">
        <f t="shared" si="49"/>
        <v/>
      </c>
      <c r="CL14" s="20" t="str">
        <f t="shared" si="50"/>
        <v/>
      </c>
      <c r="CM14" s="20" t="str">
        <f t="shared" si="51"/>
        <v/>
      </c>
      <c r="CN14" s="20" t="str">
        <f t="shared" si="52"/>
        <v/>
      </c>
      <c r="CO14" s="20" t="str">
        <f t="shared" si="53"/>
        <v/>
      </c>
      <c r="CP14" s="20" t="str">
        <f t="shared" si="54"/>
        <v/>
      </c>
      <c r="CQ14" s="20" t="str">
        <f t="shared" si="55"/>
        <v/>
      </c>
      <c r="CR14" s="20" t="str">
        <f t="shared" si="56"/>
        <v/>
      </c>
      <c r="CS14" s="20" t="str">
        <f t="shared" si="57"/>
        <v/>
      </c>
      <c r="CT14" s="93" t="str">
        <f t="shared" si="58"/>
        <v/>
      </c>
      <c r="CW14" s="36" t="str">
        <f t="shared" si="59"/>
        <v/>
      </c>
      <c r="CX14" s="20" t="str">
        <f t="shared" si="60"/>
        <v/>
      </c>
      <c r="CY14" s="20" t="str">
        <f t="shared" si="61"/>
        <v/>
      </c>
      <c r="CZ14" s="20" t="str">
        <f t="shared" si="62"/>
        <v/>
      </c>
      <c r="DA14" s="20" t="str">
        <f t="shared" si="63"/>
        <v/>
      </c>
      <c r="DB14" s="20" t="str">
        <f t="shared" si="64"/>
        <v/>
      </c>
      <c r="DC14" s="20" t="str">
        <f t="shared" si="65"/>
        <v/>
      </c>
      <c r="DD14" s="20" t="str">
        <f t="shared" si="66"/>
        <v/>
      </c>
      <c r="DE14" s="20" t="str">
        <f t="shared" si="67"/>
        <v/>
      </c>
      <c r="DF14" s="20" t="str">
        <f t="shared" si="68"/>
        <v/>
      </c>
      <c r="DG14" s="20" t="str">
        <f t="shared" si="69"/>
        <v/>
      </c>
      <c r="DH14" s="20" t="str">
        <f t="shared" si="70"/>
        <v/>
      </c>
      <c r="DI14" s="20" t="str">
        <f t="shared" si="71"/>
        <v/>
      </c>
      <c r="DJ14" s="20" t="str">
        <f t="shared" si="72"/>
        <v/>
      </c>
      <c r="DK14" s="93" t="str">
        <f t="shared" si="73"/>
        <v/>
      </c>
    </row>
    <row r="15" spans="1:115" ht="45" customHeight="1" x14ac:dyDescent="0.45">
      <c r="B15" s="63">
        <v>4</v>
      </c>
      <c r="C15" s="71" t="str">
        <f>IF(INDEX('Hide Sources'!$E$6:$BS$290,(C$9+$B14),$C$8)="","",IF(INDEX('Hide Sources'!$E$6:$BS$290,(C$9+$B14),$C$8)="x",INDEX('Hide Sources'!$E$6:$BS$290,(C$9+$B14),1),INDEX('Hide Sources'!$E$6:$BS$290,(C$9+$B14),$C$8)))</f>
        <v/>
      </c>
      <c r="D15" s="74"/>
      <c r="E15" s="71" t="str">
        <f>IF(INDEX('Hide Sources'!$E$6:$BS$290,(E$9+$B14),$C$8)="","",IF(INDEX('Hide Sources'!$E$6:$BS$290,(E$9+$B14),$C$8)="x",INDEX('Hide Sources'!$E$6:$BS$290,(E$9+$B14),1),INDEX('Hide Sources'!$E$6:$BS$290,(E$9+$B14),$C$8)))</f>
        <v/>
      </c>
      <c r="F15" s="74"/>
      <c r="G15" s="71" t="str">
        <f>IF(INDEX('Hide Sources'!$E$6:$BS$290,(G$9+$B14),$C$8)="","",IF(INDEX('Hide Sources'!$E$6:$BS$290,(G$9+$B14),$C$8)="x",INDEX('Hide Sources'!$E$6:$BS$290,(G$9+$B14),1),INDEX('Hide Sources'!$E$6:$BS$290,(G$9+$B14),$C$8)))</f>
        <v/>
      </c>
      <c r="H15" s="74"/>
      <c r="I15" s="71" t="str">
        <f>IF(INDEX('Hide Sources'!$E$6:$BS$290,(I$9+$B14),$C$8)="","",IF(INDEX('Hide Sources'!$E$6:$BS$290,(I$9+$B14),$C$8)="x",INDEX('Hide Sources'!$E$6:$BS$290,(I$9+$B14),1),INDEX('Hide Sources'!$E$6:$BS$290,(I$9+$B14),$C$8)))</f>
        <v/>
      </c>
      <c r="J15" s="74"/>
      <c r="K15" s="71" t="str">
        <f>IF(INDEX('Hide Sources'!$E$6:$BS$290,(K$9+$B14),$C$8)="","",IF(INDEX('Hide Sources'!$E$6:$BS$290,(K$9+$B14),$C$8)="x",INDEX('Hide Sources'!$E$6:$BS$290,(K$9+$B14),1),INDEX('Hide Sources'!$E$6:$BS$290,(K$9+$B14),$C$8)))</f>
        <v/>
      </c>
      <c r="L15" s="74"/>
      <c r="M15" s="71" t="str">
        <f>IF(INDEX('Hide Sources'!$E$6:$BS$290,(M$9+$B14),$C$8)="","",IF(INDEX('Hide Sources'!$E$6:$BS$290,(M$9+$B14),$C$8)="x",INDEX('Hide Sources'!$E$6:$BS$290,(M$9+$B14),1),INDEX('Hide Sources'!$E$6:$BS$290,(M$9+$B14),$C$8)))</f>
        <v/>
      </c>
      <c r="N15" s="74"/>
      <c r="O15" s="71" t="str">
        <f>IF(INDEX('Hide Sources'!$E$6:$BS$290,(O$9+$B14),$C$8)="","",IF(INDEX('Hide Sources'!$E$6:$BS$290,(O$9+$B14),$C$8)="x",INDEX('Hide Sources'!$E$6:$BS$290,(O$9+$B14),1),INDEX('Hide Sources'!$E$6:$BS$290,(O$9+$B14),$C$8)))</f>
        <v/>
      </c>
      <c r="P15" s="74"/>
      <c r="Q15" s="71" t="str">
        <f>IF(INDEX('Hide Sources'!$E$6:$BS$290,(Q$9+$B14),$C$8)="","",IF(INDEX('Hide Sources'!$E$6:$BS$290,(Q$9+$B14),$C$8)="x",INDEX('Hide Sources'!$E$6:$BS$290,(Q$9+$B14),1),INDEX('Hide Sources'!$E$6:$BS$290,(Q$9+$B14),$C$8)))</f>
        <v/>
      </c>
      <c r="R15" s="74"/>
      <c r="S15" s="71" t="str">
        <f>IF(INDEX('Hide Sources'!$E$6:$BS$290,(S$9+$B14),$C$8)="","",IF(INDEX('Hide Sources'!$E$6:$BS$290,(S$9+$B14),$C$8)="x",INDEX('Hide Sources'!$E$6:$BS$290,(S$9+$B14),1),INDEX('Hide Sources'!$E$6:$BS$290,(S$9+$B14),$C$8)))</f>
        <v/>
      </c>
      <c r="T15" s="74"/>
      <c r="U15" s="71" t="str">
        <f>IF(INDEX('Hide Sources'!$E$6:$BS$290,(U$9+$B14),$C$8)="","",IF(INDEX('Hide Sources'!$E$6:$BS$290,(U$9+$B14),$C$8)="x",INDEX('Hide Sources'!$E$6:$BS$290,(U$9+$B14),1),INDEX('Hide Sources'!$E$6:$BS$290,(U$9+$B14),$C$8)))</f>
        <v/>
      </c>
      <c r="V15" s="74"/>
      <c r="W15" s="71" t="str">
        <f>IF(INDEX('Hide Sources'!$E$6:$BS$290,(W$9+$B14),$C$8)="","",IF(INDEX('Hide Sources'!$E$6:$BS$290,(W$9+$B14),$C$8)="x",INDEX('Hide Sources'!$E$6:$BS$290,(W$9+$B14),1),INDEX('Hide Sources'!$E$6:$BS$290,(W$9+$B14),$C$8)))</f>
        <v/>
      </c>
      <c r="X15" s="74"/>
      <c r="Y15" s="71" t="str">
        <f>IF(INDEX('Hide Sources'!$E$6:$BS$290,(Y$9+$B14),$C$8)="","",IF(INDEX('Hide Sources'!$E$6:$BS$290,(Y$9+$B14),$C$8)="x",INDEX('Hide Sources'!$E$6:$BS$290,(Y$9+$B14),1),INDEX('Hide Sources'!$E$6:$BS$290,(Y$9+$B14),$C$8)))</f>
        <v/>
      </c>
      <c r="Z15" s="74"/>
      <c r="AA15" s="71" t="str">
        <f>IF(INDEX('Hide Sources'!$E$6:$BS$290,(AA$9+$B14),$C$8)="","",IF(INDEX('Hide Sources'!$E$6:$BS$290,(AA$9+$B14),$C$8)="x",INDEX('Hide Sources'!$E$6:$BS$290,(AA$9+$B14),1),INDEX('Hide Sources'!$E$6:$BS$290,(AA$9+$B14),$C$8)))</f>
        <v/>
      </c>
      <c r="AB15" s="74"/>
      <c r="AC15" s="71" t="str">
        <f>IF(INDEX('Hide Sources'!$E$6:$BS$290,(AC$9+$B14),$C$8)="","",IF(INDEX('Hide Sources'!$E$6:$BS$290,(AC$9+$B14),$C$8)="x",INDEX('Hide Sources'!$E$6:$BS$290,(AC$9+$B14),1),INDEX('Hide Sources'!$E$6:$BS$290,(AC$9+$B14),$C$8)))</f>
        <v/>
      </c>
      <c r="AD15" s="74"/>
      <c r="AE15" s="71" t="str">
        <f>IF(INDEX('Hide Sources'!$E$6:$BS$290,(AE$9+$B14),$C$8)="","",IF(INDEX('Hide Sources'!$E$6:$BS$290,(AE$9+$B14),$C$8)="x",INDEX('Hide Sources'!$E$6:$BS$290,(AE$9+$B14),1),INDEX('Hide Sources'!$E$6:$BS$290,(AE$9+$B14),$C$8)))</f>
        <v/>
      </c>
      <c r="AF15" s="74"/>
      <c r="AI15" s="43" t="str">
        <f t="shared" si="1"/>
        <v/>
      </c>
      <c r="AJ15" s="11" t="str">
        <f t="shared" si="2"/>
        <v/>
      </c>
      <c r="AK15" s="11" t="str">
        <f t="shared" si="3"/>
        <v/>
      </c>
      <c r="AL15" s="11" t="str">
        <f t="shared" si="4"/>
        <v/>
      </c>
      <c r="AM15" s="11" t="str">
        <f t="shared" si="5"/>
        <v/>
      </c>
      <c r="AN15" s="11" t="str">
        <f t="shared" si="6"/>
        <v/>
      </c>
      <c r="AO15" s="11" t="str">
        <f t="shared" si="7"/>
        <v/>
      </c>
      <c r="AP15" s="11" t="str">
        <f t="shared" si="8"/>
        <v/>
      </c>
      <c r="AQ15" s="11" t="str">
        <f t="shared" si="9"/>
        <v/>
      </c>
      <c r="AR15" s="11" t="str">
        <f t="shared" si="10"/>
        <v/>
      </c>
      <c r="AS15" s="11" t="str">
        <f t="shared" si="11"/>
        <v/>
      </c>
      <c r="AT15" s="11" t="str">
        <f t="shared" si="12"/>
        <v/>
      </c>
      <c r="AU15" s="11" t="str">
        <f t="shared" si="13"/>
        <v/>
      </c>
      <c r="AV15" s="11" t="str">
        <f t="shared" si="14"/>
        <v/>
      </c>
      <c r="AW15" s="11" t="str">
        <f t="shared" si="15"/>
        <v/>
      </c>
      <c r="AX15" s="11" t="str">
        <f t="shared" si="16"/>
        <v/>
      </c>
      <c r="AY15" s="11" t="str">
        <f t="shared" si="17"/>
        <v/>
      </c>
      <c r="AZ15" s="11" t="str">
        <f t="shared" si="18"/>
        <v/>
      </c>
      <c r="BA15" s="11" t="str">
        <f t="shared" si="19"/>
        <v/>
      </c>
      <c r="BB15" s="11" t="str">
        <f t="shared" si="20"/>
        <v/>
      </c>
      <c r="BC15" s="11" t="str">
        <f t="shared" si="21"/>
        <v/>
      </c>
      <c r="BD15" s="11" t="str">
        <f t="shared" si="22"/>
        <v/>
      </c>
      <c r="BE15" s="11" t="str">
        <f t="shared" si="23"/>
        <v/>
      </c>
      <c r="BF15" s="11" t="str">
        <f t="shared" si="24"/>
        <v/>
      </c>
      <c r="BG15" s="11" t="str">
        <f t="shared" si="25"/>
        <v/>
      </c>
      <c r="BH15" s="11" t="str">
        <f t="shared" si="26"/>
        <v/>
      </c>
      <c r="BI15" s="11" t="str">
        <f t="shared" si="27"/>
        <v/>
      </c>
      <c r="BJ15" s="11" t="str">
        <f t="shared" si="28"/>
        <v/>
      </c>
      <c r="BK15" s="11" t="str">
        <f t="shared" si="29"/>
        <v/>
      </c>
      <c r="BL15" s="67" t="str">
        <f t="shared" si="30"/>
        <v/>
      </c>
      <c r="BO15" s="43" t="b">
        <f t="shared" si="74"/>
        <v>0</v>
      </c>
      <c r="BP15" s="11" t="b">
        <f t="shared" si="31"/>
        <v>0</v>
      </c>
      <c r="BQ15" s="11" t="b">
        <f t="shared" si="32"/>
        <v>0</v>
      </c>
      <c r="BR15" s="11" t="b">
        <f t="shared" si="33"/>
        <v>0</v>
      </c>
      <c r="BS15" s="11" t="b">
        <f t="shared" si="34"/>
        <v>0</v>
      </c>
      <c r="BT15" s="11" t="b">
        <f t="shared" si="35"/>
        <v>0</v>
      </c>
      <c r="BU15" s="11" t="b">
        <f t="shared" si="36"/>
        <v>0</v>
      </c>
      <c r="BV15" s="11" t="b">
        <f t="shared" si="37"/>
        <v>0</v>
      </c>
      <c r="BW15" s="11" t="b">
        <f t="shared" si="38"/>
        <v>0</v>
      </c>
      <c r="BX15" s="11" t="b">
        <f t="shared" si="39"/>
        <v>0</v>
      </c>
      <c r="BY15" s="11" t="b">
        <f t="shared" si="40"/>
        <v>0</v>
      </c>
      <c r="BZ15" s="11" t="b">
        <f t="shared" si="41"/>
        <v>0</v>
      </c>
      <c r="CA15" s="11" t="b">
        <f t="shared" si="42"/>
        <v>0</v>
      </c>
      <c r="CB15" s="11" t="b">
        <f t="shared" si="43"/>
        <v>0</v>
      </c>
      <c r="CC15" s="67" t="b">
        <f t="shared" si="44"/>
        <v>0</v>
      </c>
      <c r="CF15" s="36" t="str">
        <f t="shared" si="75"/>
        <v/>
      </c>
      <c r="CG15" s="20" t="str">
        <f t="shared" si="45"/>
        <v/>
      </c>
      <c r="CH15" s="20" t="str">
        <f t="shared" si="46"/>
        <v/>
      </c>
      <c r="CI15" s="20" t="str">
        <f t="shared" si="47"/>
        <v/>
      </c>
      <c r="CJ15" s="20" t="str">
        <f t="shared" si="48"/>
        <v/>
      </c>
      <c r="CK15" s="20" t="str">
        <f t="shared" si="49"/>
        <v/>
      </c>
      <c r="CL15" s="20" t="str">
        <f t="shared" si="50"/>
        <v/>
      </c>
      <c r="CM15" s="20" t="str">
        <f t="shared" si="51"/>
        <v/>
      </c>
      <c r="CN15" s="20" t="str">
        <f t="shared" si="52"/>
        <v/>
      </c>
      <c r="CO15" s="20" t="str">
        <f t="shared" si="53"/>
        <v/>
      </c>
      <c r="CP15" s="20" t="str">
        <f t="shared" si="54"/>
        <v/>
      </c>
      <c r="CQ15" s="20" t="str">
        <f t="shared" si="55"/>
        <v/>
      </c>
      <c r="CR15" s="20" t="str">
        <f t="shared" si="56"/>
        <v/>
      </c>
      <c r="CS15" s="20" t="str">
        <f t="shared" si="57"/>
        <v/>
      </c>
      <c r="CT15" s="93" t="str">
        <f t="shared" si="58"/>
        <v/>
      </c>
      <c r="CW15" s="36" t="str">
        <f t="shared" si="59"/>
        <v/>
      </c>
      <c r="CX15" s="20" t="str">
        <f t="shared" si="60"/>
        <v/>
      </c>
      <c r="CY15" s="20" t="str">
        <f t="shared" si="61"/>
        <v/>
      </c>
      <c r="CZ15" s="20" t="str">
        <f t="shared" si="62"/>
        <v/>
      </c>
      <c r="DA15" s="20" t="str">
        <f t="shared" si="63"/>
        <v/>
      </c>
      <c r="DB15" s="20" t="str">
        <f t="shared" si="64"/>
        <v/>
      </c>
      <c r="DC15" s="20" t="str">
        <f t="shared" si="65"/>
        <v/>
      </c>
      <c r="DD15" s="20" t="str">
        <f t="shared" si="66"/>
        <v/>
      </c>
      <c r="DE15" s="20" t="str">
        <f t="shared" si="67"/>
        <v/>
      </c>
      <c r="DF15" s="20" t="str">
        <f t="shared" si="68"/>
        <v/>
      </c>
      <c r="DG15" s="20" t="str">
        <f t="shared" si="69"/>
        <v/>
      </c>
      <c r="DH15" s="20" t="str">
        <f t="shared" si="70"/>
        <v/>
      </c>
      <c r="DI15" s="20" t="str">
        <f t="shared" si="71"/>
        <v/>
      </c>
      <c r="DJ15" s="20" t="str">
        <f t="shared" si="72"/>
        <v/>
      </c>
      <c r="DK15" s="93" t="str">
        <f t="shared" si="73"/>
        <v/>
      </c>
    </row>
    <row r="16" spans="1:115" ht="45" customHeight="1" x14ac:dyDescent="0.45">
      <c r="B16" s="63">
        <v>5</v>
      </c>
      <c r="C16" s="71" t="str">
        <f>IF(INDEX('Hide Sources'!$E$6:$BS$290,(C$9+$B15),$C$8)="","",IF(INDEX('Hide Sources'!$E$6:$BS$290,(C$9+$B15),$C$8)="x",INDEX('Hide Sources'!$E$6:$BS$290,(C$9+$B15),1),INDEX('Hide Sources'!$E$6:$BS$290,(C$9+$B15),$C$8)))</f>
        <v/>
      </c>
      <c r="D16" s="74"/>
      <c r="E16" s="71" t="str">
        <f>IF(INDEX('Hide Sources'!$E$6:$BS$290,(E$9+$B15),$C$8)="","",IF(INDEX('Hide Sources'!$E$6:$BS$290,(E$9+$B15),$C$8)="x",INDEX('Hide Sources'!$E$6:$BS$290,(E$9+$B15),1),INDEX('Hide Sources'!$E$6:$BS$290,(E$9+$B15),$C$8)))</f>
        <v/>
      </c>
      <c r="F16" s="74"/>
      <c r="G16" s="71" t="str">
        <f>IF(INDEX('Hide Sources'!$E$6:$BS$290,(G$9+$B15),$C$8)="","",IF(INDEX('Hide Sources'!$E$6:$BS$290,(G$9+$B15),$C$8)="x",INDEX('Hide Sources'!$E$6:$BS$290,(G$9+$B15),1),INDEX('Hide Sources'!$E$6:$BS$290,(G$9+$B15),$C$8)))</f>
        <v/>
      </c>
      <c r="H16" s="74"/>
      <c r="I16" s="71" t="str">
        <f>IF(INDEX('Hide Sources'!$E$6:$BS$290,(I$9+$B15),$C$8)="","",IF(INDEX('Hide Sources'!$E$6:$BS$290,(I$9+$B15),$C$8)="x",INDEX('Hide Sources'!$E$6:$BS$290,(I$9+$B15),1),INDEX('Hide Sources'!$E$6:$BS$290,(I$9+$B15),$C$8)))</f>
        <v/>
      </c>
      <c r="J16" s="74"/>
      <c r="K16" s="71" t="str">
        <f>IF(INDEX('Hide Sources'!$E$6:$BS$290,(K$9+$B15),$C$8)="","",IF(INDEX('Hide Sources'!$E$6:$BS$290,(K$9+$B15),$C$8)="x",INDEX('Hide Sources'!$E$6:$BS$290,(K$9+$B15),1),INDEX('Hide Sources'!$E$6:$BS$290,(K$9+$B15),$C$8)))</f>
        <v/>
      </c>
      <c r="L16" s="74"/>
      <c r="M16" s="71" t="str">
        <f>IF(INDEX('Hide Sources'!$E$6:$BS$290,(M$9+$B15),$C$8)="","",IF(INDEX('Hide Sources'!$E$6:$BS$290,(M$9+$B15),$C$8)="x",INDEX('Hide Sources'!$E$6:$BS$290,(M$9+$B15),1),INDEX('Hide Sources'!$E$6:$BS$290,(M$9+$B15),$C$8)))</f>
        <v/>
      </c>
      <c r="N16" s="74"/>
      <c r="O16" s="71" t="str">
        <f>IF(INDEX('Hide Sources'!$E$6:$BS$290,(O$9+$B15),$C$8)="","",IF(INDEX('Hide Sources'!$E$6:$BS$290,(O$9+$B15),$C$8)="x",INDEX('Hide Sources'!$E$6:$BS$290,(O$9+$B15),1),INDEX('Hide Sources'!$E$6:$BS$290,(O$9+$B15),$C$8)))</f>
        <v/>
      </c>
      <c r="P16" s="74"/>
      <c r="Q16" s="71" t="str">
        <f>IF(INDEX('Hide Sources'!$E$6:$BS$290,(Q$9+$B15),$C$8)="","",IF(INDEX('Hide Sources'!$E$6:$BS$290,(Q$9+$B15),$C$8)="x",INDEX('Hide Sources'!$E$6:$BS$290,(Q$9+$B15),1),INDEX('Hide Sources'!$E$6:$BS$290,(Q$9+$B15),$C$8)))</f>
        <v/>
      </c>
      <c r="R16" s="74"/>
      <c r="S16" s="71" t="str">
        <f>IF(INDEX('Hide Sources'!$E$6:$BS$290,(S$9+$B15),$C$8)="","",IF(INDEX('Hide Sources'!$E$6:$BS$290,(S$9+$B15),$C$8)="x",INDEX('Hide Sources'!$E$6:$BS$290,(S$9+$B15),1),INDEX('Hide Sources'!$E$6:$BS$290,(S$9+$B15),$C$8)))</f>
        <v/>
      </c>
      <c r="T16" s="74"/>
      <c r="U16" s="71" t="str">
        <f>IF(INDEX('Hide Sources'!$E$6:$BS$290,(U$9+$B15),$C$8)="","",IF(INDEX('Hide Sources'!$E$6:$BS$290,(U$9+$B15),$C$8)="x",INDEX('Hide Sources'!$E$6:$BS$290,(U$9+$B15),1),INDEX('Hide Sources'!$E$6:$BS$290,(U$9+$B15),$C$8)))</f>
        <v/>
      </c>
      <c r="V16" s="74"/>
      <c r="W16" s="71" t="str">
        <f>IF(INDEX('Hide Sources'!$E$6:$BS$290,(W$9+$B15),$C$8)="","",IF(INDEX('Hide Sources'!$E$6:$BS$290,(W$9+$B15),$C$8)="x",INDEX('Hide Sources'!$E$6:$BS$290,(W$9+$B15),1),INDEX('Hide Sources'!$E$6:$BS$290,(W$9+$B15),$C$8)))</f>
        <v/>
      </c>
      <c r="X16" s="74"/>
      <c r="Y16" s="71" t="str">
        <f>IF(INDEX('Hide Sources'!$E$6:$BS$290,(Y$9+$B15),$C$8)="","",IF(INDEX('Hide Sources'!$E$6:$BS$290,(Y$9+$B15),$C$8)="x",INDEX('Hide Sources'!$E$6:$BS$290,(Y$9+$B15),1),INDEX('Hide Sources'!$E$6:$BS$290,(Y$9+$B15),$C$8)))</f>
        <v/>
      </c>
      <c r="Z16" s="74"/>
      <c r="AA16" s="71" t="str">
        <f>IF(INDEX('Hide Sources'!$E$6:$BS$290,(AA$9+$B15),$C$8)="","",IF(INDEX('Hide Sources'!$E$6:$BS$290,(AA$9+$B15),$C$8)="x",INDEX('Hide Sources'!$E$6:$BS$290,(AA$9+$B15),1),INDEX('Hide Sources'!$E$6:$BS$290,(AA$9+$B15),$C$8)))</f>
        <v/>
      </c>
      <c r="AB16" s="74"/>
      <c r="AC16" s="71" t="str">
        <f>IF(INDEX('Hide Sources'!$E$6:$BS$290,(AC$9+$B15),$C$8)="","",IF(INDEX('Hide Sources'!$E$6:$BS$290,(AC$9+$B15),$C$8)="x",INDEX('Hide Sources'!$E$6:$BS$290,(AC$9+$B15),1),INDEX('Hide Sources'!$E$6:$BS$290,(AC$9+$B15),$C$8)))</f>
        <v/>
      </c>
      <c r="AD16" s="74"/>
      <c r="AE16" s="71" t="str">
        <f>IF(INDEX('Hide Sources'!$E$6:$BS$290,(AE$9+$B15),$C$8)="","",IF(INDEX('Hide Sources'!$E$6:$BS$290,(AE$9+$B15),$C$8)="x",INDEX('Hide Sources'!$E$6:$BS$290,(AE$9+$B15),1),INDEX('Hide Sources'!$E$6:$BS$290,(AE$9+$B15),$C$8)))</f>
        <v/>
      </c>
      <c r="AF16" s="74"/>
      <c r="AI16" s="43" t="str">
        <f t="shared" si="1"/>
        <v/>
      </c>
      <c r="AJ16" s="11" t="str">
        <f t="shared" si="2"/>
        <v/>
      </c>
      <c r="AK16" s="11" t="str">
        <f t="shared" si="3"/>
        <v/>
      </c>
      <c r="AL16" s="11" t="str">
        <f t="shared" si="4"/>
        <v/>
      </c>
      <c r="AM16" s="11" t="str">
        <f t="shared" si="5"/>
        <v/>
      </c>
      <c r="AN16" s="11" t="str">
        <f t="shared" si="6"/>
        <v/>
      </c>
      <c r="AO16" s="11" t="str">
        <f t="shared" si="7"/>
        <v/>
      </c>
      <c r="AP16" s="11" t="str">
        <f t="shared" si="8"/>
        <v/>
      </c>
      <c r="AQ16" s="11" t="str">
        <f t="shared" si="9"/>
        <v/>
      </c>
      <c r="AR16" s="11" t="str">
        <f t="shared" si="10"/>
        <v/>
      </c>
      <c r="AS16" s="11" t="str">
        <f t="shared" si="11"/>
        <v/>
      </c>
      <c r="AT16" s="11" t="str">
        <f t="shared" si="12"/>
        <v/>
      </c>
      <c r="AU16" s="11" t="str">
        <f t="shared" si="13"/>
        <v/>
      </c>
      <c r="AV16" s="11" t="str">
        <f t="shared" si="14"/>
        <v/>
      </c>
      <c r="AW16" s="11" t="str">
        <f t="shared" si="15"/>
        <v/>
      </c>
      <c r="AX16" s="11" t="str">
        <f t="shared" si="16"/>
        <v/>
      </c>
      <c r="AY16" s="11" t="str">
        <f t="shared" si="17"/>
        <v/>
      </c>
      <c r="AZ16" s="11" t="str">
        <f t="shared" si="18"/>
        <v/>
      </c>
      <c r="BA16" s="11" t="str">
        <f t="shared" si="19"/>
        <v/>
      </c>
      <c r="BB16" s="11" t="str">
        <f t="shared" si="20"/>
        <v/>
      </c>
      <c r="BC16" s="11" t="str">
        <f t="shared" si="21"/>
        <v/>
      </c>
      <c r="BD16" s="11" t="str">
        <f t="shared" si="22"/>
        <v/>
      </c>
      <c r="BE16" s="11" t="str">
        <f t="shared" si="23"/>
        <v/>
      </c>
      <c r="BF16" s="11" t="str">
        <f t="shared" si="24"/>
        <v/>
      </c>
      <c r="BG16" s="11" t="str">
        <f t="shared" si="25"/>
        <v/>
      </c>
      <c r="BH16" s="11" t="str">
        <f t="shared" si="26"/>
        <v/>
      </c>
      <c r="BI16" s="11" t="str">
        <f t="shared" si="27"/>
        <v/>
      </c>
      <c r="BJ16" s="11" t="str">
        <f t="shared" si="28"/>
        <v/>
      </c>
      <c r="BK16" s="11" t="str">
        <f t="shared" si="29"/>
        <v/>
      </c>
      <c r="BL16" s="67" t="str">
        <f t="shared" si="30"/>
        <v/>
      </c>
      <c r="BO16" s="43" t="b">
        <f t="shared" si="74"/>
        <v>0</v>
      </c>
      <c r="BP16" s="11" t="b">
        <f t="shared" si="31"/>
        <v>0</v>
      </c>
      <c r="BQ16" s="11" t="b">
        <f t="shared" si="32"/>
        <v>0</v>
      </c>
      <c r="BR16" s="11" t="b">
        <f t="shared" si="33"/>
        <v>0</v>
      </c>
      <c r="BS16" s="11" t="b">
        <f t="shared" si="34"/>
        <v>0</v>
      </c>
      <c r="BT16" s="11" t="b">
        <f t="shared" si="35"/>
        <v>0</v>
      </c>
      <c r="BU16" s="11" t="b">
        <f t="shared" si="36"/>
        <v>0</v>
      </c>
      <c r="BV16" s="11" t="b">
        <f t="shared" si="37"/>
        <v>0</v>
      </c>
      <c r="BW16" s="11" t="b">
        <f t="shared" si="38"/>
        <v>0</v>
      </c>
      <c r="BX16" s="11" t="b">
        <f t="shared" si="39"/>
        <v>0</v>
      </c>
      <c r="BY16" s="11" t="b">
        <f t="shared" si="40"/>
        <v>0</v>
      </c>
      <c r="BZ16" s="11" t="b">
        <f t="shared" si="41"/>
        <v>0</v>
      </c>
      <c r="CA16" s="11" t="b">
        <f t="shared" si="42"/>
        <v>0</v>
      </c>
      <c r="CB16" s="11" t="b">
        <f t="shared" si="43"/>
        <v>0</v>
      </c>
      <c r="CC16" s="67" t="b">
        <f t="shared" si="44"/>
        <v>0</v>
      </c>
      <c r="CF16" s="36" t="str">
        <f t="shared" si="75"/>
        <v/>
      </c>
      <c r="CG16" s="20" t="str">
        <f t="shared" si="45"/>
        <v/>
      </c>
      <c r="CH16" s="20" t="str">
        <f t="shared" si="46"/>
        <v/>
      </c>
      <c r="CI16" s="20" t="str">
        <f t="shared" si="47"/>
        <v/>
      </c>
      <c r="CJ16" s="20" t="str">
        <f t="shared" si="48"/>
        <v/>
      </c>
      <c r="CK16" s="20" t="str">
        <f t="shared" si="49"/>
        <v/>
      </c>
      <c r="CL16" s="20" t="str">
        <f t="shared" si="50"/>
        <v/>
      </c>
      <c r="CM16" s="20" t="str">
        <f t="shared" si="51"/>
        <v/>
      </c>
      <c r="CN16" s="20" t="str">
        <f t="shared" si="52"/>
        <v/>
      </c>
      <c r="CO16" s="20" t="str">
        <f t="shared" si="53"/>
        <v/>
      </c>
      <c r="CP16" s="20" t="str">
        <f t="shared" si="54"/>
        <v/>
      </c>
      <c r="CQ16" s="20" t="str">
        <f t="shared" si="55"/>
        <v/>
      </c>
      <c r="CR16" s="20" t="str">
        <f t="shared" si="56"/>
        <v/>
      </c>
      <c r="CS16" s="20" t="str">
        <f t="shared" si="57"/>
        <v/>
      </c>
      <c r="CT16" s="93" t="str">
        <f t="shared" si="58"/>
        <v/>
      </c>
      <c r="CW16" s="36" t="str">
        <f t="shared" si="59"/>
        <v/>
      </c>
      <c r="CX16" s="20" t="str">
        <f t="shared" si="60"/>
        <v/>
      </c>
      <c r="CY16" s="20" t="str">
        <f t="shared" si="61"/>
        <v/>
      </c>
      <c r="CZ16" s="20" t="str">
        <f t="shared" si="62"/>
        <v/>
      </c>
      <c r="DA16" s="20" t="str">
        <f t="shared" si="63"/>
        <v/>
      </c>
      <c r="DB16" s="20" t="str">
        <f t="shared" si="64"/>
        <v/>
      </c>
      <c r="DC16" s="20" t="str">
        <f t="shared" si="65"/>
        <v/>
      </c>
      <c r="DD16" s="20" t="str">
        <f t="shared" si="66"/>
        <v/>
      </c>
      <c r="DE16" s="20" t="str">
        <f t="shared" si="67"/>
        <v/>
      </c>
      <c r="DF16" s="20" t="str">
        <f t="shared" si="68"/>
        <v/>
      </c>
      <c r="DG16" s="20" t="str">
        <f t="shared" si="69"/>
        <v/>
      </c>
      <c r="DH16" s="20" t="str">
        <f t="shared" si="70"/>
        <v/>
      </c>
      <c r="DI16" s="20" t="str">
        <f t="shared" si="71"/>
        <v/>
      </c>
      <c r="DJ16" s="20" t="str">
        <f t="shared" si="72"/>
        <v/>
      </c>
      <c r="DK16" s="93" t="str">
        <f t="shared" si="73"/>
        <v/>
      </c>
    </row>
    <row r="17" spans="2:115" ht="45" customHeight="1" x14ac:dyDescent="0.45">
      <c r="B17" s="63">
        <v>6</v>
      </c>
      <c r="C17" s="71" t="str">
        <f>IF(INDEX('Hide Sources'!$E$6:$BS$290,(C$9+$B16),$C$8)="","",IF(INDEX('Hide Sources'!$E$6:$BS$290,(C$9+$B16),$C$8)="x",INDEX('Hide Sources'!$E$6:$BS$290,(C$9+$B16),1),INDEX('Hide Sources'!$E$6:$BS$290,(C$9+$B16),$C$8)))</f>
        <v/>
      </c>
      <c r="D17" s="74"/>
      <c r="E17" s="71" t="str">
        <f>IF(INDEX('Hide Sources'!$E$6:$BS$290,(E$9+$B16),$C$8)="","",IF(INDEX('Hide Sources'!$E$6:$BS$290,(E$9+$B16),$C$8)="x",INDEX('Hide Sources'!$E$6:$BS$290,(E$9+$B16),1),INDEX('Hide Sources'!$E$6:$BS$290,(E$9+$B16),$C$8)))</f>
        <v/>
      </c>
      <c r="F17" s="74"/>
      <c r="G17" s="71" t="str">
        <f>IF(INDEX('Hide Sources'!$E$6:$BS$290,(G$9+$B16),$C$8)="","",IF(INDEX('Hide Sources'!$E$6:$BS$290,(G$9+$B16),$C$8)="x",INDEX('Hide Sources'!$E$6:$BS$290,(G$9+$B16),1),INDEX('Hide Sources'!$E$6:$BS$290,(G$9+$B16),$C$8)))</f>
        <v/>
      </c>
      <c r="H17" s="74"/>
      <c r="I17" s="71" t="str">
        <f>IF(INDEX('Hide Sources'!$E$6:$BS$290,(I$9+$B16),$C$8)="","",IF(INDEX('Hide Sources'!$E$6:$BS$290,(I$9+$B16),$C$8)="x",INDEX('Hide Sources'!$E$6:$BS$290,(I$9+$B16),1),INDEX('Hide Sources'!$E$6:$BS$290,(I$9+$B16),$C$8)))</f>
        <v/>
      </c>
      <c r="J17" s="74"/>
      <c r="K17" s="71" t="str">
        <f>IF(INDEX('Hide Sources'!$E$6:$BS$290,(K$9+$B16),$C$8)="","",IF(INDEX('Hide Sources'!$E$6:$BS$290,(K$9+$B16),$C$8)="x",INDEX('Hide Sources'!$E$6:$BS$290,(K$9+$B16),1),INDEX('Hide Sources'!$E$6:$BS$290,(K$9+$B16),$C$8)))</f>
        <v/>
      </c>
      <c r="L17" s="74"/>
      <c r="M17" s="71" t="str">
        <f>IF(INDEX('Hide Sources'!$E$6:$BS$290,(M$9+$B16),$C$8)="","",IF(INDEX('Hide Sources'!$E$6:$BS$290,(M$9+$B16),$C$8)="x",INDEX('Hide Sources'!$E$6:$BS$290,(M$9+$B16),1),INDEX('Hide Sources'!$E$6:$BS$290,(M$9+$B16),$C$8)))</f>
        <v/>
      </c>
      <c r="N17" s="74"/>
      <c r="O17" s="71" t="str">
        <f>IF(INDEX('Hide Sources'!$E$6:$BS$290,(O$9+$B16),$C$8)="","",IF(INDEX('Hide Sources'!$E$6:$BS$290,(O$9+$B16),$C$8)="x",INDEX('Hide Sources'!$E$6:$BS$290,(O$9+$B16),1),INDEX('Hide Sources'!$E$6:$BS$290,(O$9+$B16),$C$8)))</f>
        <v/>
      </c>
      <c r="P17" s="74"/>
      <c r="Q17" s="71" t="str">
        <f>IF(INDEX('Hide Sources'!$E$6:$BS$290,(Q$9+$B16),$C$8)="","",IF(INDEX('Hide Sources'!$E$6:$BS$290,(Q$9+$B16),$C$8)="x",INDEX('Hide Sources'!$E$6:$BS$290,(Q$9+$B16),1),INDEX('Hide Sources'!$E$6:$BS$290,(Q$9+$B16),$C$8)))</f>
        <v/>
      </c>
      <c r="R17" s="74"/>
      <c r="S17" s="71" t="str">
        <f>IF(INDEX('Hide Sources'!$E$6:$BS$290,(S$9+$B16),$C$8)="","",IF(INDEX('Hide Sources'!$E$6:$BS$290,(S$9+$B16),$C$8)="x",INDEX('Hide Sources'!$E$6:$BS$290,(S$9+$B16),1),INDEX('Hide Sources'!$E$6:$BS$290,(S$9+$B16),$C$8)))</f>
        <v/>
      </c>
      <c r="T17" s="74"/>
      <c r="U17" s="71" t="str">
        <f>IF(INDEX('Hide Sources'!$E$6:$BS$290,(U$9+$B16),$C$8)="","",IF(INDEX('Hide Sources'!$E$6:$BS$290,(U$9+$B16),$C$8)="x",INDEX('Hide Sources'!$E$6:$BS$290,(U$9+$B16),1),INDEX('Hide Sources'!$E$6:$BS$290,(U$9+$B16),$C$8)))</f>
        <v/>
      </c>
      <c r="V17" s="74"/>
      <c r="W17" s="71" t="str">
        <f>IF(INDEX('Hide Sources'!$E$6:$BS$290,(W$9+$B16),$C$8)="","",IF(INDEX('Hide Sources'!$E$6:$BS$290,(W$9+$B16),$C$8)="x",INDEX('Hide Sources'!$E$6:$BS$290,(W$9+$B16),1),INDEX('Hide Sources'!$E$6:$BS$290,(W$9+$B16),$C$8)))</f>
        <v/>
      </c>
      <c r="X17" s="74"/>
      <c r="Y17" s="71" t="str">
        <f>IF(INDEX('Hide Sources'!$E$6:$BS$290,(Y$9+$B16),$C$8)="","",IF(INDEX('Hide Sources'!$E$6:$BS$290,(Y$9+$B16),$C$8)="x",INDEX('Hide Sources'!$E$6:$BS$290,(Y$9+$B16),1),INDEX('Hide Sources'!$E$6:$BS$290,(Y$9+$B16),$C$8)))</f>
        <v/>
      </c>
      <c r="Z17" s="74"/>
      <c r="AA17" s="71" t="str">
        <f>IF(INDEX('Hide Sources'!$E$6:$BS$290,(AA$9+$B16),$C$8)="","",IF(INDEX('Hide Sources'!$E$6:$BS$290,(AA$9+$B16),$C$8)="x",INDEX('Hide Sources'!$E$6:$BS$290,(AA$9+$B16),1),INDEX('Hide Sources'!$E$6:$BS$290,(AA$9+$B16),$C$8)))</f>
        <v/>
      </c>
      <c r="AB17" s="74"/>
      <c r="AC17" s="71" t="str">
        <f>IF(INDEX('Hide Sources'!$E$6:$BS$290,(AC$9+$B16),$C$8)="","",IF(INDEX('Hide Sources'!$E$6:$BS$290,(AC$9+$B16),$C$8)="x",INDEX('Hide Sources'!$E$6:$BS$290,(AC$9+$B16),1),INDEX('Hide Sources'!$E$6:$BS$290,(AC$9+$B16),$C$8)))</f>
        <v/>
      </c>
      <c r="AD17" s="74"/>
      <c r="AE17" s="71" t="str">
        <f>IF(INDEX('Hide Sources'!$E$6:$BS$290,(AE$9+$B16),$C$8)="","",IF(INDEX('Hide Sources'!$E$6:$BS$290,(AE$9+$B16),$C$8)="x",INDEX('Hide Sources'!$E$6:$BS$290,(AE$9+$B16),1),INDEX('Hide Sources'!$E$6:$BS$290,(AE$9+$B16),$C$8)))</f>
        <v/>
      </c>
      <c r="AF17" s="74"/>
      <c r="AI17" s="43" t="str">
        <f t="shared" si="1"/>
        <v/>
      </c>
      <c r="AJ17" s="11" t="str">
        <f t="shared" si="2"/>
        <v/>
      </c>
      <c r="AK17" s="11" t="str">
        <f t="shared" si="3"/>
        <v/>
      </c>
      <c r="AL17" s="11" t="str">
        <f t="shared" si="4"/>
        <v/>
      </c>
      <c r="AM17" s="11" t="str">
        <f t="shared" si="5"/>
        <v/>
      </c>
      <c r="AN17" s="11" t="str">
        <f t="shared" si="6"/>
        <v/>
      </c>
      <c r="AO17" s="11" t="str">
        <f t="shared" si="7"/>
        <v/>
      </c>
      <c r="AP17" s="11" t="str">
        <f t="shared" si="8"/>
        <v/>
      </c>
      <c r="AQ17" s="11" t="str">
        <f t="shared" si="9"/>
        <v/>
      </c>
      <c r="AR17" s="11" t="str">
        <f t="shared" si="10"/>
        <v/>
      </c>
      <c r="AS17" s="11" t="str">
        <f t="shared" si="11"/>
        <v/>
      </c>
      <c r="AT17" s="11" t="str">
        <f t="shared" si="12"/>
        <v/>
      </c>
      <c r="AU17" s="11" t="str">
        <f t="shared" si="13"/>
        <v/>
      </c>
      <c r="AV17" s="11" t="str">
        <f t="shared" si="14"/>
        <v/>
      </c>
      <c r="AW17" s="11" t="str">
        <f t="shared" si="15"/>
        <v/>
      </c>
      <c r="AX17" s="11" t="str">
        <f t="shared" si="16"/>
        <v/>
      </c>
      <c r="AY17" s="11" t="str">
        <f t="shared" si="17"/>
        <v/>
      </c>
      <c r="AZ17" s="11" t="str">
        <f t="shared" si="18"/>
        <v/>
      </c>
      <c r="BA17" s="11" t="str">
        <f t="shared" si="19"/>
        <v/>
      </c>
      <c r="BB17" s="11" t="str">
        <f t="shared" si="20"/>
        <v/>
      </c>
      <c r="BC17" s="11" t="str">
        <f t="shared" si="21"/>
        <v/>
      </c>
      <c r="BD17" s="11" t="str">
        <f t="shared" si="22"/>
        <v/>
      </c>
      <c r="BE17" s="11" t="str">
        <f t="shared" si="23"/>
        <v/>
      </c>
      <c r="BF17" s="11" t="str">
        <f t="shared" si="24"/>
        <v/>
      </c>
      <c r="BG17" s="11" t="str">
        <f t="shared" si="25"/>
        <v/>
      </c>
      <c r="BH17" s="11" t="str">
        <f t="shared" si="26"/>
        <v/>
      </c>
      <c r="BI17" s="11" t="str">
        <f t="shared" si="27"/>
        <v/>
      </c>
      <c r="BJ17" s="11" t="str">
        <f t="shared" si="28"/>
        <v/>
      </c>
      <c r="BK17" s="11" t="str">
        <f t="shared" si="29"/>
        <v/>
      </c>
      <c r="BL17" s="67" t="str">
        <f t="shared" si="30"/>
        <v/>
      </c>
      <c r="BO17" s="43" t="b">
        <f t="shared" si="74"/>
        <v>0</v>
      </c>
      <c r="BP17" s="11" t="b">
        <f t="shared" si="31"/>
        <v>0</v>
      </c>
      <c r="BQ17" s="11" t="b">
        <f t="shared" si="32"/>
        <v>0</v>
      </c>
      <c r="BR17" s="11" t="b">
        <f t="shared" si="33"/>
        <v>0</v>
      </c>
      <c r="BS17" s="11" t="b">
        <f t="shared" si="34"/>
        <v>0</v>
      </c>
      <c r="BT17" s="11" t="b">
        <f t="shared" si="35"/>
        <v>0</v>
      </c>
      <c r="BU17" s="11" t="b">
        <f t="shared" si="36"/>
        <v>0</v>
      </c>
      <c r="BV17" s="11" t="b">
        <f t="shared" si="37"/>
        <v>0</v>
      </c>
      <c r="BW17" s="11" t="b">
        <f t="shared" si="38"/>
        <v>0</v>
      </c>
      <c r="BX17" s="11" t="b">
        <f t="shared" si="39"/>
        <v>0</v>
      </c>
      <c r="BY17" s="11" t="b">
        <f t="shared" si="40"/>
        <v>0</v>
      </c>
      <c r="BZ17" s="11" t="b">
        <f t="shared" si="41"/>
        <v>0</v>
      </c>
      <c r="CA17" s="11" t="b">
        <f t="shared" si="42"/>
        <v>0</v>
      </c>
      <c r="CB17" s="11" t="b">
        <f t="shared" si="43"/>
        <v>0</v>
      </c>
      <c r="CC17" s="67" t="b">
        <f t="shared" si="44"/>
        <v>0</v>
      </c>
      <c r="CF17" s="36" t="str">
        <f t="shared" si="75"/>
        <v/>
      </c>
      <c r="CG17" s="20" t="str">
        <f t="shared" si="45"/>
        <v/>
      </c>
      <c r="CH17" s="20" t="str">
        <f t="shared" si="46"/>
        <v/>
      </c>
      <c r="CI17" s="20" t="str">
        <f t="shared" si="47"/>
        <v/>
      </c>
      <c r="CJ17" s="20" t="str">
        <f t="shared" si="48"/>
        <v/>
      </c>
      <c r="CK17" s="20" t="str">
        <f t="shared" si="49"/>
        <v/>
      </c>
      <c r="CL17" s="20" t="str">
        <f t="shared" si="50"/>
        <v/>
      </c>
      <c r="CM17" s="20" t="str">
        <f t="shared" si="51"/>
        <v/>
      </c>
      <c r="CN17" s="20" t="str">
        <f t="shared" si="52"/>
        <v/>
      </c>
      <c r="CO17" s="20" t="str">
        <f t="shared" si="53"/>
        <v/>
      </c>
      <c r="CP17" s="20" t="str">
        <f t="shared" si="54"/>
        <v/>
      </c>
      <c r="CQ17" s="20" t="str">
        <f t="shared" si="55"/>
        <v/>
      </c>
      <c r="CR17" s="20" t="str">
        <f t="shared" si="56"/>
        <v/>
      </c>
      <c r="CS17" s="20" t="str">
        <f t="shared" si="57"/>
        <v/>
      </c>
      <c r="CT17" s="93" t="str">
        <f t="shared" si="58"/>
        <v/>
      </c>
      <c r="CW17" s="36" t="str">
        <f t="shared" si="59"/>
        <v/>
      </c>
      <c r="CX17" s="20" t="str">
        <f t="shared" si="60"/>
        <v/>
      </c>
      <c r="CY17" s="20" t="str">
        <f t="shared" si="61"/>
        <v/>
      </c>
      <c r="CZ17" s="20" t="str">
        <f t="shared" si="62"/>
        <v/>
      </c>
      <c r="DA17" s="20" t="str">
        <f t="shared" si="63"/>
        <v/>
      </c>
      <c r="DB17" s="20" t="str">
        <f t="shared" si="64"/>
        <v/>
      </c>
      <c r="DC17" s="20" t="str">
        <f t="shared" si="65"/>
        <v/>
      </c>
      <c r="DD17" s="20" t="str">
        <f t="shared" si="66"/>
        <v/>
      </c>
      <c r="DE17" s="20" t="str">
        <f t="shared" si="67"/>
        <v/>
      </c>
      <c r="DF17" s="20" t="str">
        <f t="shared" si="68"/>
        <v/>
      </c>
      <c r="DG17" s="20" t="str">
        <f t="shared" si="69"/>
        <v/>
      </c>
      <c r="DH17" s="20" t="str">
        <f t="shared" si="70"/>
        <v/>
      </c>
      <c r="DI17" s="20" t="str">
        <f t="shared" si="71"/>
        <v/>
      </c>
      <c r="DJ17" s="20" t="str">
        <f t="shared" si="72"/>
        <v/>
      </c>
      <c r="DK17" s="93" t="str">
        <f t="shared" si="73"/>
        <v/>
      </c>
    </row>
    <row r="18" spans="2:115" ht="45" customHeight="1" x14ac:dyDescent="0.45">
      <c r="B18" s="63">
        <v>7</v>
      </c>
      <c r="C18" s="71" t="str">
        <f>IF(INDEX('Hide Sources'!$E$6:$BS$290,(C$9+$B17),$C$8)="","",IF(INDEX('Hide Sources'!$E$6:$BS$290,(C$9+$B17),$C$8)="x",INDEX('Hide Sources'!$E$6:$BS$290,(C$9+$B17),1),INDEX('Hide Sources'!$E$6:$BS$290,(C$9+$B17),$C$8)))</f>
        <v/>
      </c>
      <c r="D18" s="74"/>
      <c r="E18" s="71" t="str">
        <f>IF(INDEX('Hide Sources'!$E$6:$BS$290,(E$9+$B17),$C$8)="","",IF(INDEX('Hide Sources'!$E$6:$BS$290,(E$9+$B17),$C$8)="x",INDEX('Hide Sources'!$E$6:$BS$290,(E$9+$B17),1),INDEX('Hide Sources'!$E$6:$BS$290,(E$9+$B17),$C$8)))</f>
        <v/>
      </c>
      <c r="F18" s="74"/>
      <c r="G18" s="71" t="str">
        <f>IF(INDEX('Hide Sources'!$E$6:$BS$290,(G$9+$B17),$C$8)="","",IF(INDEX('Hide Sources'!$E$6:$BS$290,(G$9+$B17),$C$8)="x",INDEX('Hide Sources'!$E$6:$BS$290,(G$9+$B17),1),INDEX('Hide Sources'!$E$6:$BS$290,(G$9+$B17),$C$8)))</f>
        <v/>
      </c>
      <c r="H18" s="74"/>
      <c r="I18" s="71" t="str">
        <f>IF(INDEX('Hide Sources'!$E$6:$BS$290,(I$9+$B17),$C$8)="","",IF(INDEX('Hide Sources'!$E$6:$BS$290,(I$9+$B17),$C$8)="x",INDEX('Hide Sources'!$E$6:$BS$290,(I$9+$B17),1),INDEX('Hide Sources'!$E$6:$BS$290,(I$9+$B17),$C$8)))</f>
        <v/>
      </c>
      <c r="J18" s="74"/>
      <c r="K18" s="71" t="str">
        <f>IF(INDEX('Hide Sources'!$E$6:$BS$290,(K$9+$B17),$C$8)="","",IF(INDEX('Hide Sources'!$E$6:$BS$290,(K$9+$B17),$C$8)="x",INDEX('Hide Sources'!$E$6:$BS$290,(K$9+$B17),1),INDEX('Hide Sources'!$E$6:$BS$290,(K$9+$B17),$C$8)))</f>
        <v/>
      </c>
      <c r="L18" s="74"/>
      <c r="M18" s="71" t="str">
        <f>IF(INDEX('Hide Sources'!$E$6:$BS$290,(M$9+$B17),$C$8)="","",IF(INDEX('Hide Sources'!$E$6:$BS$290,(M$9+$B17),$C$8)="x",INDEX('Hide Sources'!$E$6:$BS$290,(M$9+$B17),1),INDEX('Hide Sources'!$E$6:$BS$290,(M$9+$B17),$C$8)))</f>
        <v/>
      </c>
      <c r="N18" s="74"/>
      <c r="O18" s="71" t="str">
        <f>IF(INDEX('Hide Sources'!$E$6:$BS$290,(O$9+$B17),$C$8)="","",IF(INDEX('Hide Sources'!$E$6:$BS$290,(O$9+$B17),$C$8)="x",INDEX('Hide Sources'!$E$6:$BS$290,(O$9+$B17),1),INDEX('Hide Sources'!$E$6:$BS$290,(O$9+$B17),$C$8)))</f>
        <v/>
      </c>
      <c r="P18" s="74"/>
      <c r="Q18" s="71" t="str">
        <f>IF(INDEX('Hide Sources'!$E$6:$BS$290,(Q$9+$B17),$C$8)="","",IF(INDEX('Hide Sources'!$E$6:$BS$290,(Q$9+$B17),$C$8)="x",INDEX('Hide Sources'!$E$6:$BS$290,(Q$9+$B17),1),INDEX('Hide Sources'!$E$6:$BS$290,(Q$9+$B17),$C$8)))</f>
        <v/>
      </c>
      <c r="R18" s="74"/>
      <c r="S18" s="71" t="str">
        <f>IF(INDEX('Hide Sources'!$E$6:$BS$290,(S$9+$B17),$C$8)="","",IF(INDEX('Hide Sources'!$E$6:$BS$290,(S$9+$B17),$C$8)="x",INDEX('Hide Sources'!$E$6:$BS$290,(S$9+$B17),1),INDEX('Hide Sources'!$E$6:$BS$290,(S$9+$B17),$C$8)))</f>
        <v/>
      </c>
      <c r="T18" s="74"/>
      <c r="U18" s="71" t="str">
        <f>IF(INDEX('Hide Sources'!$E$6:$BS$290,(U$9+$B17),$C$8)="","",IF(INDEX('Hide Sources'!$E$6:$BS$290,(U$9+$B17),$C$8)="x",INDEX('Hide Sources'!$E$6:$BS$290,(U$9+$B17),1),INDEX('Hide Sources'!$E$6:$BS$290,(U$9+$B17),$C$8)))</f>
        <v/>
      </c>
      <c r="V18" s="74"/>
      <c r="W18" s="71" t="str">
        <f>IF(INDEX('Hide Sources'!$E$6:$BS$290,(W$9+$B17),$C$8)="","",IF(INDEX('Hide Sources'!$E$6:$BS$290,(W$9+$B17),$C$8)="x",INDEX('Hide Sources'!$E$6:$BS$290,(W$9+$B17),1),INDEX('Hide Sources'!$E$6:$BS$290,(W$9+$B17),$C$8)))</f>
        <v/>
      </c>
      <c r="X18" s="74"/>
      <c r="Y18" s="71" t="str">
        <f>IF(INDEX('Hide Sources'!$E$6:$BS$290,(Y$9+$B17),$C$8)="","",IF(INDEX('Hide Sources'!$E$6:$BS$290,(Y$9+$B17),$C$8)="x",INDEX('Hide Sources'!$E$6:$BS$290,(Y$9+$B17),1),INDEX('Hide Sources'!$E$6:$BS$290,(Y$9+$B17),$C$8)))</f>
        <v/>
      </c>
      <c r="Z18" s="74"/>
      <c r="AA18" s="71" t="str">
        <f>IF(INDEX('Hide Sources'!$E$6:$BS$290,(AA$9+$B17),$C$8)="","",IF(INDEX('Hide Sources'!$E$6:$BS$290,(AA$9+$B17),$C$8)="x",INDEX('Hide Sources'!$E$6:$BS$290,(AA$9+$B17),1),INDEX('Hide Sources'!$E$6:$BS$290,(AA$9+$B17),$C$8)))</f>
        <v/>
      </c>
      <c r="AB18" s="74"/>
      <c r="AC18" s="71" t="str">
        <f>IF(INDEX('Hide Sources'!$E$6:$BS$290,(AC$9+$B17),$C$8)="","",IF(INDEX('Hide Sources'!$E$6:$BS$290,(AC$9+$B17),$C$8)="x",INDEX('Hide Sources'!$E$6:$BS$290,(AC$9+$B17),1),INDEX('Hide Sources'!$E$6:$BS$290,(AC$9+$B17),$C$8)))</f>
        <v/>
      </c>
      <c r="AD18" s="74"/>
      <c r="AE18" s="71" t="str">
        <f>IF(INDEX('Hide Sources'!$E$6:$BS$290,(AE$9+$B17),$C$8)="","",IF(INDEX('Hide Sources'!$E$6:$BS$290,(AE$9+$B17),$C$8)="x",INDEX('Hide Sources'!$E$6:$BS$290,(AE$9+$B17),1),INDEX('Hide Sources'!$E$6:$BS$290,(AE$9+$B17),$C$8)))</f>
        <v/>
      </c>
      <c r="AF18" s="74"/>
      <c r="AI18" s="43" t="str">
        <f t="shared" si="1"/>
        <v/>
      </c>
      <c r="AJ18" s="11" t="str">
        <f t="shared" si="2"/>
        <v/>
      </c>
      <c r="AK18" s="11" t="str">
        <f t="shared" si="3"/>
        <v/>
      </c>
      <c r="AL18" s="11" t="str">
        <f t="shared" si="4"/>
        <v/>
      </c>
      <c r="AM18" s="11" t="str">
        <f t="shared" si="5"/>
        <v/>
      </c>
      <c r="AN18" s="11" t="str">
        <f t="shared" si="6"/>
        <v/>
      </c>
      <c r="AO18" s="11" t="str">
        <f t="shared" si="7"/>
        <v/>
      </c>
      <c r="AP18" s="11" t="str">
        <f t="shared" si="8"/>
        <v/>
      </c>
      <c r="AQ18" s="11" t="str">
        <f t="shared" si="9"/>
        <v/>
      </c>
      <c r="AR18" s="11" t="str">
        <f t="shared" si="10"/>
        <v/>
      </c>
      <c r="AS18" s="11" t="str">
        <f t="shared" si="11"/>
        <v/>
      </c>
      <c r="AT18" s="11" t="str">
        <f t="shared" si="12"/>
        <v/>
      </c>
      <c r="AU18" s="11" t="str">
        <f t="shared" si="13"/>
        <v/>
      </c>
      <c r="AV18" s="11" t="str">
        <f t="shared" si="14"/>
        <v/>
      </c>
      <c r="AW18" s="11" t="str">
        <f t="shared" si="15"/>
        <v/>
      </c>
      <c r="AX18" s="11" t="str">
        <f t="shared" si="16"/>
        <v/>
      </c>
      <c r="AY18" s="11" t="str">
        <f t="shared" si="17"/>
        <v/>
      </c>
      <c r="AZ18" s="11" t="str">
        <f t="shared" si="18"/>
        <v/>
      </c>
      <c r="BA18" s="11" t="str">
        <f t="shared" si="19"/>
        <v/>
      </c>
      <c r="BB18" s="11" t="str">
        <f t="shared" si="20"/>
        <v/>
      </c>
      <c r="BC18" s="11" t="str">
        <f t="shared" si="21"/>
        <v/>
      </c>
      <c r="BD18" s="11" t="str">
        <f t="shared" si="22"/>
        <v/>
      </c>
      <c r="BE18" s="11" t="str">
        <f t="shared" si="23"/>
        <v/>
      </c>
      <c r="BF18" s="11" t="str">
        <f t="shared" si="24"/>
        <v/>
      </c>
      <c r="BG18" s="11" t="str">
        <f t="shared" si="25"/>
        <v/>
      </c>
      <c r="BH18" s="11" t="str">
        <f t="shared" si="26"/>
        <v/>
      </c>
      <c r="BI18" s="11" t="str">
        <f t="shared" si="27"/>
        <v/>
      </c>
      <c r="BJ18" s="11" t="str">
        <f t="shared" si="28"/>
        <v/>
      </c>
      <c r="BK18" s="11" t="str">
        <f t="shared" si="29"/>
        <v/>
      </c>
      <c r="BL18" s="67" t="str">
        <f t="shared" si="30"/>
        <v/>
      </c>
      <c r="BO18" s="43" t="b">
        <f t="shared" si="74"/>
        <v>0</v>
      </c>
      <c r="BP18" s="11" t="b">
        <f t="shared" si="31"/>
        <v>0</v>
      </c>
      <c r="BQ18" s="11" t="b">
        <f t="shared" si="32"/>
        <v>0</v>
      </c>
      <c r="BR18" s="11" t="b">
        <f t="shared" si="33"/>
        <v>0</v>
      </c>
      <c r="BS18" s="11" t="b">
        <f t="shared" si="34"/>
        <v>0</v>
      </c>
      <c r="BT18" s="11" t="b">
        <f t="shared" si="35"/>
        <v>0</v>
      </c>
      <c r="BU18" s="11" t="b">
        <f t="shared" si="36"/>
        <v>0</v>
      </c>
      <c r="BV18" s="11" t="b">
        <f t="shared" si="37"/>
        <v>0</v>
      </c>
      <c r="BW18" s="11" t="b">
        <f t="shared" si="38"/>
        <v>0</v>
      </c>
      <c r="BX18" s="11" t="b">
        <f t="shared" si="39"/>
        <v>0</v>
      </c>
      <c r="BY18" s="11" t="b">
        <f t="shared" si="40"/>
        <v>0</v>
      </c>
      <c r="BZ18" s="11" t="b">
        <f t="shared" si="41"/>
        <v>0</v>
      </c>
      <c r="CA18" s="11" t="b">
        <f t="shared" si="42"/>
        <v>0</v>
      </c>
      <c r="CB18" s="11" t="b">
        <f t="shared" si="43"/>
        <v>0</v>
      </c>
      <c r="CC18" s="67" t="b">
        <f t="shared" si="44"/>
        <v>0</v>
      </c>
      <c r="CF18" s="36" t="str">
        <f t="shared" si="75"/>
        <v/>
      </c>
      <c r="CG18" s="20" t="str">
        <f t="shared" si="45"/>
        <v/>
      </c>
      <c r="CH18" s="20" t="str">
        <f t="shared" si="46"/>
        <v/>
      </c>
      <c r="CI18" s="20" t="str">
        <f t="shared" si="47"/>
        <v/>
      </c>
      <c r="CJ18" s="20" t="str">
        <f t="shared" si="48"/>
        <v/>
      </c>
      <c r="CK18" s="20" t="str">
        <f t="shared" ref="CK18:CK30" si="76">IF(N18="","",N18)</f>
        <v/>
      </c>
      <c r="CL18" s="20" t="str">
        <f t="shared" ref="CL18:CL30" si="77">IF(P18="","",P18)</f>
        <v/>
      </c>
      <c r="CM18" s="20" t="str">
        <f t="shared" ref="CM18:CM30" si="78">IF(R18="","",R18)</f>
        <v/>
      </c>
      <c r="CN18" s="20" t="str">
        <f t="shared" ref="CN18:CN30" si="79">IF(T18="","",T18)</f>
        <v/>
      </c>
      <c r="CO18" s="20" t="str">
        <f t="shared" ref="CO18:CO30" si="80">IF(V18="","",V18)</f>
        <v/>
      </c>
      <c r="CP18" s="20" t="str">
        <f t="shared" ref="CP18:CP30" si="81">IF(X18="","",X18)</f>
        <v/>
      </c>
      <c r="CQ18" s="20" t="str">
        <f t="shared" ref="CQ18:CQ30" si="82">IF(Z18="","",Z18)</f>
        <v/>
      </c>
      <c r="CR18" s="20" t="str">
        <f t="shared" ref="CR18:CR30" si="83">IF(AB18="","",AB18)</f>
        <v/>
      </c>
      <c r="CS18" s="20" t="str">
        <f t="shared" ref="CS18:CS30" si="84">IF(AD18="","",AD18)</f>
        <v/>
      </c>
      <c r="CT18" s="93" t="str">
        <f t="shared" ref="CT18:CT30" si="85">IF(AF18="","",AF18)</f>
        <v/>
      </c>
      <c r="CW18" s="36" t="str">
        <f t="shared" si="59"/>
        <v/>
      </c>
      <c r="CX18" s="20" t="str">
        <f t="shared" si="60"/>
        <v/>
      </c>
      <c r="CY18" s="20" t="str">
        <f t="shared" si="61"/>
        <v/>
      </c>
      <c r="CZ18" s="20" t="str">
        <f t="shared" si="62"/>
        <v/>
      </c>
      <c r="DA18" s="20" t="str">
        <f t="shared" si="63"/>
        <v/>
      </c>
      <c r="DB18" s="20" t="str">
        <f t="shared" si="64"/>
        <v/>
      </c>
      <c r="DC18" s="20" t="str">
        <f t="shared" si="65"/>
        <v/>
      </c>
      <c r="DD18" s="20" t="str">
        <f t="shared" si="66"/>
        <v/>
      </c>
      <c r="DE18" s="20" t="str">
        <f t="shared" si="67"/>
        <v/>
      </c>
      <c r="DF18" s="20" t="str">
        <f t="shared" si="68"/>
        <v/>
      </c>
      <c r="DG18" s="20" t="str">
        <f t="shared" si="69"/>
        <v/>
      </c>
      <c r="DH18" s="20" t="str">
        <f t="shared" si="70"/>
        <v/>
      </c>
      <c r="DI18" s="20" t="str">
        <f t="shared" si="71"/>
        <v/>
      </c>
      <c r="DJ18" s="20" t="str">
        <f t="shared" si="72"/>
        <v/>
      </c>
      <c r="DK18" s="93" t="str">
        <f t="shared" si="73"/>
        <v/>
      </c>
    </row>
    <row r="19" spans="2:115" ht="45" customHeight="1" x14ac:dyDescent="0.45">
      <c r="B19" s="63">
        <v>8</v>
      </c>
      <c r="C19" s="71" t="str">
        <f>IF(INDEX('Hide Sources'!$E$6:$BS$290,(C$9+$B18),$C$8)="","",IF(INDEX('Hide Sources'!$E$6:$BS$290,(C$9+$B18),$C$8)="x",INDEX('Hide Sources'!$E$6:$BS$290,(C$9+$B18),1),INDEX('Hide Sources'!$E$6:$BS$290,(C$9+$B18),$C$8)))</f>
        <v/>
      </c>
      <c r="D19" s="74"/>
      <c r="E19" s="71" t="str">
        <f>IF(INDEX('Hide Sources'!$E$6:$BS$290,(E$9+$B18),$C$8)="","",IF(INDEX('Hide Sources'!$E$6:$BS$290,(E$9+$B18),$C$8)="x",INDEX('Hide Sources'!$E$6:$BS$290,(E$9+$B18),1),INDEX('Hide Sources'!$E$6:$BS$290,(E$9+$B18),$C$8)))</f>
        <v/>
      </c>
      <c r="F19" s="74"/>
      <c r="G19" s="71" t="str">
        <f>IF(INDEX('Hide Sources'!$E$6:$BS$290,(G$9+$B18),$C$8)="","",IF(INDEX('Hide Sources'!$E$6:$BS$290,(G$9+$B18),$C$8)="x",INDEX('Hide Sources'!$E$6:$BS$290,(G$9+$B18),1),INDEX('Hide Sources'!$E$6:$BS$290,(G$9+$B18),$C$8)))</f>
        <v/>
      </c>
      <c r="H19" s="74"/>
      <c r="I19" s="71" t="str">
        <f>IF(INDEX('Hide Sources'!$E$6:$BS$290,(I$9+$B18),$C$8)="","",IF(INDEX('Hide Sources'!$E$6:$BS$290,(I$9+$B18),$C$8)="x",INDEX('Hide Sources'!$E$6:$BS$290,(I$9+$B18),1),INDEX('Hide Sources'!$E$6:$BS$290,(I$9+$B18),$C$8)))</f>
        <v/>
      </c>
      <c r="J19" s="74"/>
      <c r="K19" s="71" t="str">
        <f>IF(INDEX('Hide Sources'!$E$6:$BS$290,(K$9+$B18),$C$8)="","",IF(INDEX('Hide Sources'!$E$6:$BS$290,(K$9+$B18),$C$8)="x",INDEX('Hide Sources'!$E$6:$BS$290,(K$9+$B18),1),INDEX('Hide Sources'!$E$6:$BS$290,(K$9+$B18),$C$8)))</f>
        <v/>
      </c>
      <c r="L19" s="74"/>
      <c r="M19" s="71" t="str">
        <f>IF(INDEX('Hide Sources'!$E$6:$BS$290,(M$9+$B18),$C$8)="","",IF(INDEX('Hide Sources'!$E$6:$BS$290,(M$9+$B18),$C$8)="x",INDEX('Hide Sources'!$E$6:$BS$290,(M$9+$B18),1),INDEX('Hide Sources'!$E$6:$BS$290,(M$9+$B18),$C$8)))</f>
        <v/>
      </c>
      <c r="N19" s="74"/>
      <c r="O19" s="71" t="str">
        <f>IF(INDEX('Hide Sources'!$E$6:$BS$290,(O$9+$B18),$C$8)="","",IF(INDEX('Hide Sources'!$E$6:$BS$290,(O$9+$B18),$C$8)="x",INDEX('Hide Sources'!$E$6:$BS$290,(O$9+$B18),1),INDEX('Hide Sources'!$E$6:$BS$290,(O$9+$B18),$C$8)))</f>
        <v/>
      </c>
      <c r="P19" s="74"/>
      <c r="Q19" s="71" t="str">
        <f>IF(INDEX('Hide Sources'!$E$6:$BS$290,(Q$9+$B18),$C$8)="","",IF(INDEX('Hide Sources'!$E$6:$BS$290,(Q$9+$B18),$C$8)="x",INDEX('Hide Sources'!$E$6:$BS$290,(Q$9+$B18),1),INDEX('Hide Sources'!$E$6:$BS$290,(Q$9+$B18),$C$8)))</f>
        <v/>
      </c>
      <c r="R19" s="74"/>
      <c r="S19" s="71" t="str">
        <f>IF(INDEX('Hide Sources'!$E$6:$BS$290,(S$9+$B18),$C$8)="","",IF(INDEX('Hide Sources'!$E$6:$BS$290,(S$9+$B18),$C$8)="x",INDEX('Hide Sources'!$E$6:$BS$290,(S$9+$B18),1),INDEX('Hide Sources'!$E$6:$BS$290,(S$9+$B18),$C$8)))</f>
        <v/>
      </c>
      <c r="T19" s="74"/>
      <c r="U19" s="71" t="str">
        <f>IF(INDEX('Hide Sources'!$E$6:$BS$290,(U$9+$B18),$C$8)="","",IF(INDEX('Hide Sources'!$E$6:$BS$290,(U$9+$B18),$C$8)="x",INDEX('Hide Sources'!$E$6:$BS$290,(U$9+$B18),1),INDEX('Hide Sources'!$E$6:$BS$290,(U$9+$B18),$C$8)))</f>
        <v/>
      </c>
      <c r="V19" s="74"/>
      <c r="W19" s="71" t="str">
        <f>IF(INDEX('Hide Sources'!$E$6:$BS$290,(W$9+$B18),$C$8)="","",IF(INDEX('Hide Sources'!$E$6:$BS$290,(W$9+$B18),$C$8)="x",INDEX('Hide Sources'!$E$6:$BS$290,(W$9+$B18),1),INDEX('Hide Sources'!$E$6:$BS$290,(W$9+$B18),$C$8)))</f>
        <v/>
      </c>
      <c r="X19" s="74"/>
      <c r="Y19" s="71" t="str">
        <f>IF(INDEX('Hide Sources'!$E$6:$BS$290,(Y$9+$B18),$C$8)="","",IF(INDEX('Hide Sources'!$E$6:$BS$290,(Y$9+$B18),$C$8)="x",INDEX('Hide Sources'!$E$6:$BS$290,(Y$9+$B18),1),INDEX('Hide Sources'!$E$6:$BS$290,(Y$9+$B18),$C$8)))</f>
        <v/>
      </c>
      <c r="Z19" s="74"/>
      <c r="AA19" s="71" t="str">
        <f>IF(INDEX('Hide Sources'!$E$6:$BS$290,(AA$9+$B18),$C$8)="","",IF(INDEX('Hide Sources'!$E$6:$BS$290,(AA$9+$B18),$C$8)="x",INDEX('Hide Sources'!$E$6:$BS$290,(AA$9+$B18),1),INDEX('Hide Sources'!$E$6:$BS$290,(AA$9+$B18),$C$8)))</f>
        <v/>
      </c>
      <c r="AB19" s="74"/>
      <c r="AC19" s="71" t="str">
        <f>IF(INDEX('Hide Sources'!$E$6:$BS$290,(AC$9+$B18),$C$8)="","",IF(INDEX('Hide Sources'!$E$6:$BS$290,(AC$9+$B18),$C$8)="x",INDEX('Hide Sources'!$E$6:$BS$290,(AC$9+$B18),1),INDEX('Hide Sources'!$E$6:$BS$290,(AC$9+$B18),$C$8)))</f>
        <v/>
      </c>
      <c r="AD19" s="74"/>
      <c r="AE19" s="71" t="str">
        <f>IF(INDEX('Hide Sources'!$E$6:$BS$290,(AE$9+$B18),$C$8)="","",IF(INDEX('Hide Sources'!$E$6:$BS$290,(AE$9+$B18),$C$8)="x",INDEX('Hide Sources'!$E$6:$BS$290,(AE$9+$B18),1),INDEX('Hide Sources'!$E$6:$BS$290,(AE$9+$B18),$C$8)))</f>
        <v/>
      </c>
      <c r="AF19" s="74"/>
      <c r="AI19" s="43" t="str">
        <f t="shared" si="1"/>
        <v/>
      </c>
      <c r="AJ19" s="11" t="str">
        <f t="shared" si="2"/>
        <v/>
      </c>
      <c r="AK19" s="11" t="str">
        <f t="shared" si="3"/>
        <v/>
      </c>
      <c r="AL19" s="11" t="str">
        <f t="shared" si="4"/>
        <v/>
      </c>
      <c r="AM19" s="11" t="str">
        <f t="shared" si="5"/>
        <v/>
      </c>
      <c r="AN19" s="11" t="str">
        <f t="shared" si="6"/>
        <v/>
      </c>
      <c r="AO19" s="11" t="str">
        <f t="shared" si="7"/>
        <v/>
      </c>
      <c r="AP19" s="11" t="str">
        <f t="shared" si="8"/>
        <v/>
      </c>
      <c r="AQ19" s="11" t="str">
        <f t="shared" si="9"/>
        <v/>
      </c>
      <c r="AR19" s="11" t="str">
        <f t="shared" si="10"/>
        <v/>
      </c>
      <c r="AS19" s="11" t="str">
        <f t="shared" si="11"/>
        <v/>
      </c>
      <c r="AT19" s="11" t="str">
        <f t="shared" si="12"/>
        <v/>
      </c>
      <c r="AU19" s="11" t="str">
        <f t="shared" si="13"/>
        <v/>
      </c>
      <c r="AV19" s="11" t="str">
        <f t="shared" si="14"/>
        <v/>
      </c>
      <c r="AW19" s="11" t="str">
        <f t="shared" si="15"/>
        <v/>
      </c>
      <c r="AX19" s="11" t="str">
        <f t="shared" si="16"/>
        <v/>
      </c>
      <c r="AY19" s="11" t="str">
        <f t="shared" si="17"/>
        <v/>
      </c>
      <c r="AZ19" s="11" t="str">
        <f t="shared" si="18"/>
        <v/>
      </c>
      <c r="BA19" s="11" t="str">
        <f t="shared" si="19"/>
        <v/>
      </c>
      <c r="BB19" s="11" t="str">
        <f t="shared" si="20"/>
        <v/>
      </c>
      <c r="BC19" s="11" t="str">
        <f t="shared" si="21"/>
        <v/>
      </c>
      <c r="BD19" s="11" t="str">
        <f t="shared" si="22"/>
        <v/>
      </c>
      <c r="BE19" s="11" t="str">
        <f t="shared" si="23"/>
        <v/>
      </c>
      <c r="BF19" s="11" t="str">
        <f t="shared" si="24"/>
        <v/>
      </c>
      <c r="BG19" s="11" t="str">
        <f t="shared" si="25"/>
        <v/>
      </c>
      <c r="BH19" s="11" t="str">
        <f t="shared" si="26"/>
        <v/>
      </c>
      <c r="BI19" s="11" t="str">
        <f t="shared" si="27"/>
        <v/>
      </c>
      <c r="BJ19" s="11" t="str">
        <f t="shared" si="28"/>
        <v/>
      </c>
      <c r="BK19" s="11" t="str">
        <f t="shared" si="29"/>
        <v/>
      </c>
      <c r="BL19" s="67" t="str">
        <f t="shared" si="30"/>
        <v/>
      </c>
      <c r="BO19" s="43" t="b">
        <f t="shared" si="74"/>
        <v>0</v>
      </c>
      <c r="BP19" s="11" t="b">
        <f t="shared" si="31"/>
        <v>0</v>
      </c>
      <c r="BQ19" s="11" t="b">
        <f t="shared" si="32"/>
        <v>0</v>
      </c>
      <c r="BR19" s="11" t="b">
        <f t="shared" si="33"/>
        <v>0</v>
      </c>
      <c r="BS19" s="11" t="b">
        <f t="shared" si="34"/>
        <v>0</v>
      </c>
      <c r="BT19" s="11" t="b">
        <f t="shared" si="35"/>
        <v>0</v>
      </c>
      <c r="BU19" s="11" t="b">
        <f t="shared" si="36"/>
        <v>0</v>
      </c>
      <c r="BV19" s="11" t="b">
        <f t="shared" si="37"/>
        <v>0</v>
      </c>
      <c r="BW19" s="11" t="b">
        <f t="shared" si="38"/>
        <v>0</v>
      </c>
      <c r="BX19" s="11" t="b">
        <f t="shared" si="39"/>
        <v>0</v>
      </c>
      <c r="BY19" s="11" t="b">
        <f t="shared" si="40"/>
        <v>0</v>
      </c>
      <c r="BZ19" s="11" t="b">
        <f t="shared" si="41"/>
        <v>0</v>
      </c>
      <c r="CA19" s="11" t="b">
        <f t="shared" si="42"/>
        <v>0</v>
      </c>
      <c r="CB19" s="11" t="b">
        <f t="shared" si="43"/>
        <v>0</v>
      </c>
      <c r="CC19" s="67" t="b">
        <f t="shared" si="44"/>
        <v>0</v>
      </c>
      <c r="CF19" s="36" t="str">
        <f t="shared" si="75"/>
        <v/>
      </c>
      <c r="CG19" s="20" t="str">
        <f t="shared" ref="CG19:CG30" si="86">IF(F19="","",F19)</f>
        <v/>
      </c>
      <c r="CH19" s="20" t="str">
        <f t="shared" ref="CH19:CH30" si="87">IF(H19="","",H19)</f>
        <v/>
      </c>
      <c r="CI19" s="20" t="str">
        <f t="shared" ref="CI19:CI30" si="88">IF(J19="","",J19)</f>
        <v/>
      </c>
      <c r="CJ19" s="20" t="str">
        <f t="shared" ref="CJ19:CJ30" si="89">IF(L19="","",L19)</f>
        <v/>
      </c>
      <c r="CK19" s="20" t="str">
        <f t="shared" si="76"/>
        <v/>
      </c>
      <c r="CL19" s="20" t="str">
        <f t="shared" si="77"/>
        <v/>
      </c>
      <c r="CM19" s="20" t="str">
        <f t="shared" si="78"/>
        <v/>
      </c>
      <c r="CN19" s="20" t="str">
        <f t="shared" si="79"/>
        <v/>
      </c>
      <c r="CO19" s="20" t="str">
        <f t="shared" si="80"/>
        <v/>
      </c>
      <c r="CP19" s="20" t="str">
        <f t="shared" si="81"/>
        <v/>
      </c>
      <c r="CQ19" s="20" t="str">
        <f t="shared" si="82"/>
        <v/>
      </c>
      <c r="CR19" s="20" t="str">
        <f t="shared" si="83"/>
        <v/>
      </c>
      <c r="CS19" s="20" t="str">
        <f t="shared" si="84"/>
        <v/>
      </c>
      <c r="CT19" s="93" t="str">
        <f t="shared" si="85"/>
        <v/>
      </c>
      <c r="CW19" s="36" t="str">
        <f t="shared" si="59"/>
        <v/>
      </c>
      <c r="CX19" s="20" t="str">
        <f t="shared" si="60"/>
        <v/>
      </c>
      <c r="CY19" s="20" t="str">
        <f t="shared" si="61"/>
        <v/>
      </c>
      <c r="CZ19" s="20" t="str">
        <f t="shared" si="62"/>
        <v/>
      </c>
      <c r="DA19" s="20" t="str">
        <f t="shared" si="63"/>
        <v/>
      </c>
      <c r="DB19" s="20" t="str">
        <f t="shared" si="64"/>
        <v/>
      </c>
      <c r="DC19" s="20" t="str">
        <f t="shared" si="65"/>
        <v/>
      </c>
      <c r="DD19" s="20" t="str">
        <f t="shared" si="66"/>
        <v/>
      </c>
      <c r="DE19" s="20" t="str">
        <f t="shared" si="67"/>
        <v/>
      </c>
      <c r="DF19" s="20" t="str">
        <f t="shared" si="68"/>
        <v/>
      </c>
      <c r="DG19" s="20" t="str">
        <f t="shared" si="69"/>
        <v/>
      </c>
      <c r="DH19" s="20" t="str">
        <f t="shared" si="70"/>
        <v/>
      </c>
      <c r="DI19" s="20" t="str">
        <f t="shared" si="71"/>
        <v/>
      </c>
      <c r="DJ19" s="20" t="str">
        <f t="shared" si="72"/>
        <v/>
      </c>
      <c r="DK19" s="93" t="str">
        <f t="shared" si="73"/>
        <v/>
      </c>
    </row>
    <row r="20" spans="2:115" ht="45" customHeight="1" x14ac:dyDescent="0.45">
      <c r="B20" s="63">
        <v>9</v>
      </c>
      <c r="C20" s="71" t="str">
        <f>IF(INDEX('Hide Sources'!$E$6:$BS$290,(C$9+$B19),$C$8)="","",IF(INDEX('Hide Sources'!$E$6:$BS$290,(C$9+$B19),$C$8)="x",INDEX('Hide Sources'!$E$6:$BS$290,(C$9+$B19),1),INDEX('Hide Sources'!$E$6:$BS$290,(C$9+$B19),$C$8)))</f>
        <v/>
      </c>
      <c r="D20" s="74"/>
      <c r="E20" s="71" t="str">
        <f>IF(INDEX('Hide Sources'!$E$6:$BS$290,(E$9+$B19),$C$8)="","",IF(INDEX('Hide Sources'!$E$6:$BS$290,(E$9+$B19),$C$8)="x",INDEX('Hide Sources'!$E$6:$BS$290,(E$9+$B19),1),INDEX('Hide Sources'!$E$6:$BS$290,(E$9+$B19),$C$8)))</f>
        <v/>
      </c>
      <c r="F20" s="74"/>
      <c r="G20" s="71" t="str">
        <f>IF(INDEX('Hide Sources'!$E$6:$BS$290,(G$9+$B19),$C$8)="","",IF(INDEX('Hide Sources'!$E$6:$BS$290,(G$9+$B19),$C$8)="x",INDEX('Hide Sources'!$E$6:$BS$290,(G$9+$B19),1),INDEX('Hide Sources'!$E$6:$BS$290,(G$9+$B19),$C$8)))</f>
        <v/>
      </c>
      <c r="H20" s="74"/>
      <c r="I20" s="71" t="str">
        <f>IF(INDEX('Hide Sources'!$E$6:$BS$290,(I$9+$B19),$C$8)="","",IF(INDEX('Hide Sources'!$E$6:$BS$290,(I$9+$B19),$C$8)="x",INDEX('Hide Sources'!$E$6:$BS$290,(I$9+$B19),1),INDEX('Hide Sources'!$E$6:$BS$290,(I$9+$B19),$C$8)))</f>
        <v/>
      </c>
      <c r="J20" s="74"/>
      <c r="K20" s="71" t="str">
        <f>IF(INDEX('Hide Sources'!$E$6:$BS$290,(K$9+$B19),$C$8)="","",IF(INDEX('Hide Sources'!$E$6:$BS$290,(K$9+$B19),$C$8)="x",INDEX('Hide Sources'!$E$6:$BS$290,(K$9+$B19),1),INDEX('Hide Sources'!$E$6:$BS$290,(K$9+$B19),$C$8)))</f>
        <v/>
      </c>
      <c r="L20" s="74"/>
      <c r="M20" s="71" t="str">
        <f>IF(INDEX('Hide Sources'!$E$6:$BS$290,(M$9+$B19),$C$8)="","",IF(INDEX('Hide Sources'!$E$6:$BS$290,(M$9+$B19),$C$8)="x",INDEX('Hide Sources'!$E$6:$BS$290,(M$9+$B19),1),INDEX('Hide Sources'!$E$6:$BS$290,(M$9+$B19),$C$8)))</f>
        <v/>
      </c>
      <c r="N20" s="74"/>
      <c r="O20" s="71" t="str">
        <f>IF(INDEX('Hide Sources'!$E$6:$BS$290,(O$9+$B19),$C$8)="","",IF(INDEX('Hide Sources'!$E$6:$BS$290,(O$9+$B19),$C$8)="x",INDEX('Hide Sources'!$E$6:$BS$290,(O$9+$B19),1),INDEX('Hide Sources'!$E$6:$BS$290,(O$9+$B19),$C$8)))</f>
        <v/>
      </c>
      <c r="P20" s="74"/>
      <c r="Q20" s="71" t="str">
        <f>IF(INDEX('Hide Sources'!$E$6:$BS$290,(Q$9+$B19),$C$8)="","",IF(INDEX('Hide Sources'!$E$6:$BS$290,(Q$9+$B19),$C$8)="x",INDEX('Hide Sources'!$E$6:$BS$290,(Q$9+$B19),1),INDEX('Hide Sources'!$E$6:$BS$290,(Q$9+$B19),$C$8)))</f>
        <v/>
      </c>
      <c r="R20" s="74"/>
      <c r="S20" s="71" t="str">
        <f>IF(INDEX('Hide Sources'!$E$6:$BS$290,(S$9+$B19),$C$8)="","",IF(INDEX('Hide Sources'!$E$6:$BS$290,(S$9+$B19),$C$8)="x",INDEX('Hide Sources'!$E$6:$BS$290,(S$9+$B19),1),INDEX('Hide Sources'!$E$6:$BS$290,(S$9+$B19),$C$8)))</f>
        <v/>
      </c>
      <c r="T20" s="74"/>
      <c r="U20" s="71" t="str">
        <f>IF(INDEX('Hide Sources'!$E$6:$BS$290,(U$9+$B19),$C$8)="","",IF(INDEX('Hide Sources'!$E$6:$BS$290,(U$9+$B19),$C$8)="x",INDEX('Hide Sources'!$E$6:$BS$290,(U$9+$B19),1),INDEX('Hide Sources'!$E$6:$BS$290,(U$9+$B19),$C$8)))</f>
        <v/>
      </c>
      <c r="V20" s="74"/>
      <c r="W20" s="71" t="str">
        <f>IF(INDEX('Hide Sources'!$E$6:$BS$290,(W$9+$B19),$C$8)="","",IF(INDEX('Hide Sources'!$E$6:$BS$290,(W$9+$B19),$C$8)="x",INDEX('Hide Sources'!$E$6:$BS$290,(W$9+$B19),1),INDEX('Hide Sources'!$E$6:$BS$290,(W$9+$B19),$C$8)))</f>
        <v/>
      </c>
      <c r="X20" s="74"/>
      <c r="Y20" s="71" t="str">
        <f>IF(INDEX('Hide Sources'!$E$6:$BS$290,(Y$9+$B19),$C$8)="","",IF(INDEX('Hide Sources'!$E$6:$BS$290,(Y$9+$B19),$C$8)="x",INDEX('Hide Sources'!$E$6:$BS$290,(Y$9+$B19),1),INDEX('Hide Sources'!$E$6:$BS$290,(Y$9+$B19),$C$8)))</f>
        <v/>
      </c>
      <c r="Z20" s="74"/>
      <c r="AA20" s="71" t="str">
        <f>IF(INDEX('Hide Sources'!$E$6:$BS$290,(AA$9+$B19),$C$8)="","",IF(INDEX('Hide Sources'!$E$6:$BS$290,(AA$9+$B19),$C$8)="x",INDEX('Hide Sources'!$E$6:$BS$290,(AA$9+$B19),1),INDEX('Hide Sources'!$E$6:$BS$290,(AA$9+$B19),$C$8)))</f>
        <v/>
      </c>
      <c r="AB20" s="74"/>
      <c r="AC20" s="71" t="str">
        <f>IF(INDEX('Hide Sources'!$E$6:$BS$290,(AC$9+$B19),$C$8)="","",IF(INDEX('Hide Sources'!$E$6:$BS$290,(AC$9+$B19),$C$8)="x",INDEX('Hide Sources'!$E$6:$BS$290,(AC$9+$B19),1),INDEX('Hide Sources'!$E$6:$BS$290,(AC$9+$B19),$C$8)))</f>
        <v/>
      </c>
      <c r="AD20" s="74"/>
      <c r="AE20" s="71" t="str">
        <f>IF(INDEX('Hide Sources'!$E$6:$BS$290,(AE$9+$B19),$C$8)="","",IF(INDEX('Hide Sources'!$E$6:$BS$290,(AE$9+$B19),$C$8)="x",INDEX('Hide Sources'!$E$6:$BS$290,(AE$9+$B19),1),INDEX('Hide Sources'!$E$6:$BS$290,(AE$9+$B19),$C$8)))</f>
        <v/>
      </c>
      <c r="AF20" s="74"/>
      <c r="AI20" s="43" t="str">
        <f t="shared" si="1"/>
        <v/>
      </c>
      <c r="AJ20" s="11" t="str">
        <f t="shared" si="2"/>
        <v/>
      </c>
      <c r="AK20" s="11" t="str">
        <f t="shared" si="3"/>
        <v/>
      </c>
      <c r="AL20" s="11" t="str">
        <f t="shared" si="4"/>
        <v/>
      </c>
      <c r="AM20" s="11" t="str">
        <f t="shared" si="5"/>
        <v/>
      </c>
      <c r="AN20" s="11" t="str">
        <f t="shared" si="6"/>
        <v/>
      </c>
      <c r="AO20" s="11" t="str">
        <f t="shared" si="7"/>
        <v/>
      </c>
      <c r="AP20" s="11" t="str">
        <f t="shared" si="8"/>
        <v/>
      </c>
      <c r="AQ20" s="11" t="str">
        <f t="shared" si="9"/>
        <v/>
      </c>
      <c r="AR20" s="11" t="str">
        <f t="shared" si="10"/>
        <v/>
      </c>
      <c r="AS20" s="11" t="str">
        <f t="shared" si="11"/>
        <v/>
      </c>
      <c r="AT20" s="11" t="str">
        <f t="shared" si="12"/>
        <v/>
      </c>
      <c r="AU20" s="11" t="str">
        <f t="shared" si="13"/>
        <v/>
      </c>
      <c r="AV20" s="11" t="str">
        <f t="shared" si="14"/>
        <v/>
      </c>
      <c r="AW20" s="11" t="str">
        <f t="shared" si="15"/>
        <v/>
      </c>
      <c r="AX20" s="11" t="str">
        <f t="shared" si="16"/>
        <v/>
      </c>
      <c r="AY20" s="11" t="str">
        <f t="shared" si="17"/>
        <v/>
      </c>
      <c r="AZ20" s="11" t="str">
        <f t="shared" si="18"/>
        <v/>
      </c>
      <c r="BA20" s="11" t="str">
        <f t="shared" si="19"/>
        <v/>
      </c>
      <c r="BB20" s="11" t="str">
        <f t="shared" si="20"/>
        <v/>
      </c>
      <c r="BC20" s="11" t="str">
        <f t="shared" si="21"/>
        <v/>
      </c>
      <c r="BD20" s="11" t="str">
        <f t="shared" si="22"/>
        <v/>
      </c>
      <c r="BE20" s="11" t="str">
        <f t="shared" si="23"/>
        <v/>
      </c>
      <c r="BF20" s="11" t="str">
        <f t="shared" si="24"/>
        <v/>
      </c>
      <c r="BG20" s="11" t="str">
        <f t="shared" si="25"/>
        <v/>
      </c>
      <c r="BH20" s="11" t="str">
        <f t="shared" si="26"/>
        <v/>
      </c>
      <c r="BI20" s="11" t="str">
        <f t="shared" si="27"/>
        <v/>
      </c>
      <c r="BJ20" s="11" t="str">
        <f t="shared" si="28"/>
        <v/>
      </c>
      <c r="BK20" s="11" t="str">
        <f t="shared" si="29"/>
        <v/>
      </c>
      <c r="BL20" s="67" t="str">
        <f t="shared" si="30"/>
        <v/>
      </c>
      <c r="BO20" s="43" t="b">
        <f t="shared" si="74"/>
        <v>0</v>
      </c>
      <c r="BP20" s="11" t="b">
        <f t="shared" ref="BP20:BP30" si="90">IF(E20="",FALSE,TRUE)</f>
        <v>0</v>
      </c>
      <c r="BQ20" s="11" t="b">
        <f t="shared" ref="BQ20:BQ30" si="91">IF(G20="",FALSE,TRUE)</f>
        <v>0</v>
      </c>
      <c r="BR20" s="11" t="b">
        <f t="shared" ref="BR20:BR30" si="92">IF(I20="",FALSE,TRUE)</f>
        <v>0</v>
      </c>
      <c r="BS20" s="11" t="b">
        <f t="shared" ref="BS20:BS30" si="93">IF(K20="",FALSE,TRUE)</f>
        <v>0</v>
      </c>
      <c r="BT20" s="11" t="b">
        <f t="shared" ref="BT20:BT30" si="94">IF(M20="",FALSE,TRUE)</f>
        <v>0</v>
      </c>
      <c r="BU20" s="11" t="b">
        <f t="shared" ref="BU20:BU30" si="95">IF(O20="",FALSE,TRUE)</f>
        <v>0</v>
      </c>
      <c r="BV20" s="11" t="b">
        <f t="shared" ref="BV20:BV30" si="96">IF(Q20="",FALSE,TRUE)</f>
        <v>0</v>
      </c>
      <c r="BW20" s="11" t="b">
        <f t="shared" ref="BW20:BW30" si="97">IF(S20="",FALSE,TRUE)</f>
        <v>0</v>
      </c>
      <c r="BX20" s="11" t="b">
        <f t="shared" ref="BX20:BX30" si="98">IF(U20="",FALSE,TRUE)</f>
        <v>0</v>
      </c>
      <c r="BY20" s="11" t="b">
        <f t="shared" ref="BY20:BY30" si="99">IF(W20="",FALSE,TRUE)</f>
        <v>0</v>
      </c>
      <c r="BZ20" s="11" t="b">
        <f t="shared" ref="BZ20:BZ30" si="100">IF(Y20="",FALSE,TRUE)</f>
        <v>0</v>
      </c>
      <c r="CA20" s="11" t="b">
        <f t="shared" ref="CA20:CA30" si="101">IF(AA20="",FALSE,TRUE)</f>
        <v>0</v>
      </c>
      <c r="CB20" s="11" t="b">
        <f t="shared" ref="CB20:CB30" si="102">IF(AC20="",FALSE,TRUE)</f>
        <v>0</v>
      </c>
      <c r="CC20" s="67" t="b">
        <f t="shared" ref="CC20:CC30" si="103">IF(AE20="",FALSE,TRUE)</f>
        <v>0</v>
      </c>
      <c r="CF20" s="36" t="str">
        <f t="shared" si="75"/>
        <v/>
      </c>
      <c r="CG20" s="20" t="str">
        <f t="shared" si="86"/>
        <v/>
      </c>
      <c r="CH20" s="20" t="str">
        <f t="shared" si="87"/>
        <v/>
      </c>
      <c r="CI20" s="20" t="str">
        <f t="shared" si="88"/>
        <v/>
      </c>
      <c r="CJ20" s="20" t="str">
        <f t="shared" si="89"/>
        <v/>
      </c>
      <c r="CK20" s="20" t="str">
        <f t="shared" si="76"/>
        <v/>
      </c>
      <c r="CL20" s="20" t="str">
        <f t="shared" si="77"/>
        <v/>
      </c>
      <c r="CM20" s="20" t="str">
        <f t="shared" si="78"/>
        <v/>
      </c>
      <c r="CN20" s="20" t="str">
        <f t="shared" si="79"/>
        <v/>
      </c>
      <c r="CO20" s="20" t="str">
        <f t="shared" si="80"/>
        <v/>
      </c>
      <c r="CP20" s="20" t="str">
        <f t="shared" si="81"/>
        <v/>
      </c>
      <c r="CQ20" s="20" t="str">
        <f t="shared" si="82"/>
        <v/>
      </c>
      <c r="CR20" s="20" t="str">
        <f t="shared" si="83"/>
        <v/>
      </c>
      <c r="CS20" s="20" t="str">
        <f t="shared" si="84"/>
        <v/>
      </c>
      <c r="CT20" s="93" t="str">
        <f t="shared" si="85"/>
        <v/>
      </c>
      <c r="CW20" s="36" t="str">
        <f t="shared" si="59"/>
        <v/>
      </c>
      <c r="CX20" s="20" t="str">
        <f t="shared" si="60"/>
        <v/>
      </c>
      <c r="CY20" s="20" t="str">
        <f t="shared" si="61"/>
        <v/>
      </c>
      <c r="CZ20" s="20" t="str">
        <f t="shared" si="62"/>
        <v/>
      </c>
      <c r="DA20" s="20" t="str">
        <f t="shared" si="63"/>
        <v/>
      </c>
      <c r="DB20" s="20" t="str">
        <f t="shared" si="64"/>
        <v/>
      </c>
      <c r="DC20" s="20" t="str">
        <f t="shared" si="65"/>
        <v/>
      </c>
      <c r="DD20" s="20" t="str">
        <f t="shared" si="66"/>
        <v/>
      </c>
      <c r="DE20" s="20" t="str">
        <f t="shared" si="67"/>
        <v/>
      </c>
      <c r="DF20" s="20" t="str">
        <f t="shared" si="68"/>
        <v/>
      </c>
      <c r="DG20" s="20" t="str">
        <f t="shared" si="69"/>
        <v/>
      </c>
      <c r="DH20" s="20" t="str">
        <f t="shared" si="70"/>
        <v/>
      </c>
      <c r="DI20" s="20" t="str">
        <f t="shared" si="71"/>
        <v/>
      </c>
      <c r="DJ20" s="20" t="str">
        <f t="shared" si="72"/>
        <v/>
      </c>
      <c r="DK20" s="93" t="str">
        <f t="shared" si="73"/>
        <v/>
      </c>
    </row>
    <row r="21" spans="2:115" ht="45" customHeight="1" x14ac:dyDescent="0.45">
      <c r="B21" s="63">
        <v>10</v>
      </c>
      <c r="C21" s="71" t="str">
        <f>IF(INDEX('Hide Sources'!$E$6:$BS$290,(C$9+$B20),$C$8)="","",IF(INDEX('Hide Sources'!$E$6:$BS$290,(C$9+$B20),$C$8)="x",INDEX('Hide Sources'!$E$6:$BS$290,(C$9+$B20),1),INDEX('Hide Sources'!$E$6:$BS$290,(C$9+$B20),$C$8)))</f>
        <v/>
      </c>
      <c r="D21" s="74"/>
      <c r="E21" s="71" t="str">
        <f>IF(INDEX('Hide Sources'!$E$6:$BS$290,(E$9+$B20),$C$8)="","",IF(INDEX('Hide Sources'!$E$6:$BS$290,(E$9+$B20),$C$8)="x",INDEX('Hide Sources'!$E$6:$BS$290,(E$9+$B20),1),INDEX('Hide Sources'!$E$6:$BS$290,(E$9+$B20),$C$8)))</f>
        <v/>
      </c>
      <c r="F21" s="74"/>
      <c r="G21" s="71" t="str">
        <f>IF(INDEX('Hide Sources'!$E$6:$BS$290,(G$9+$B20),$C$8)="","",IF(INDEX('Hide Sources'!$E$6:$BS$290,(G$9+$B20),$C$8)="x",INDEX('Hide Sources'!$E$6:$BS$290,(G$9+$B20),1),INDEX('Hide Sources'!$E$6:$BS$290,(G$9+$B20),$C$8)))</f>
        <v/>
      </c>
      <c r="H21" s="74"/>
      <c r="I21" s="71" t="str">
        <f>IF(INDEX('Hide Sources'!$E$6:$BS$290,(I$9+$B20),$C$8)="","",IF(INDEX('Hide Sources'!$E$6:$BS$290,(I$9+$B20),$C$8)="x",INDEX('Hide Sources'!$E$6:$BS$290,(I$9+$B20),1),INDEX('Hide Sources'!$E$6:$BS$290,(I$9+$B20),$C$8)))</f>
        <v/>
      </c>
      <c r="J21" s="74"/>
      <c r="K21" s="71" t="str">
        <f>IF(INDEX('Hide Sources'!$E$6:$BS$290,(K$9+$B20),$C$8)="","",IF(INDEX('Hide Sources'!$E$6:$BS$290,(K$9+$B20),$C$8)="x",INDEX('Hide Sources'!$E$6:$BS$290,(K$9+$B20),1),INDEX('Hide Sources'!$E$6:$BS$290,(K$9+$B20),$C$8)))</f>
        <v/>
      </c>
      <c r="L21" s="74"/>
      <c r="M21" s="71" t="str">
        <f>IF(INDEX('Hide Sources'!$E$6:$BS$290,(M$9+$B20),$C$8)="","",IF(INDEX('Hide Sources'!$E$6:$BS$290,(M$9+$B20),$C$8)="x",INDEX('Hide Sources'!$E$6:$BS$290,(M$9+$B20),1),INDEX('Hide Sources'!$E$6:$BS$290,(M$9+$B20),$C$8)))</f>
        <v/>
      </c>
      <c r="N21" s="74"/>
      <c r="O21" s="71" t="str">
        <f>IF(INDEX('Hide Sources'!$E$6:$BS$290,(O$9+$B20),$C$8)="","",IF(INDEX('Hide Sources'!$E$6:$BS$290,(O$9+$B20),$C$8)="x",INDEX('Hide Sources'!$E$6:$BS$290,(O$9+$B20),1),INDEX('Hide Sources'!$E$6:$BS$290,(O$9+$B20),$C$8)))</f>
        <v/>
      </c>
      <c r="P21" s="74"/>
      <c r="Q21" s="71" t="str">
        <f>IF(INDEX('Hide Sources'!$E$6:$BS$290,(Q$9+$B20),$C$8)="","",IF(INDEX('Hide Sources'!$E$6:$BS$290,(Q$9+$B20),$C$8)="x",INDEX('Hide Sources'!$E$6:$BS$290,(Q$9+$B20),1),INDEX('Hide Sources'!$E$6:$BS$290,(Q$9+$B20),$C$8)))</f>
        <v/>
      </c>
      <c r="R21" s="74"/>
      <c r="S21" s="71" t="str">
        <f>IF(INDEX('Hide Sources'!$E$6:$BS$290,(S$9+$B20),$C$8)="","",IF(INDEX('Hide Sources'!$E$6:$BS$290,(S$9+$B20),$C$8)="x",INDEX('Hide Sources'!$E$6:$BS$290,(S$9+$B20),1),INDEX('Hide Sources'!$E$6:$BS$290,(S$9+$B20),$C$8)))</f>
        <v/>
      </c>
      <c r="T21" s="74"/>
      <c r="U21" s="71" t="str">
        <f>IF(INDEX('Hide Sources'!$E$6:$BS$290,(U$9+$B20),$C$8)="","",IF(INDEX('Hide Sources'!$E$6:$BS$290,(U$9+$B20),$C$8)="x",INDEX('Hide Sources'!$E$6:$BS$290,(U$9+$B20),1),INDEX('Hide Sources'!$E$6:$BS$290,(U$9+$B20),$C$8)))</f>
        <v/>
      </c>
      <c r="V21" s="74"/>
      <c r="W21" s="71" t="str">
        <f>IF(INDEX('Hide Sources'!$E$6:$BS$290,(W$9+$B20),$C$8)="","",IF(INDEX('Hide Sources'!$E$6:$BS$290,(W$9+$B20),$C$8)="x",INDEX('Hide Sources'!$E$6:$BS$290,(W$9+$B20),1),INDEX('Hide Sources'!$E$6:$BS$290,(W$9+$B20),$C$8)))</f>
        <v/>
      </c>
      <c r="X21" s="74"/>
      <c r="Y21" s="71" t="str">
        <f>IF(INDEX('Hide Sources'!$E$6:$BS$290,(Y$9+$B20),$C$8)="","",IF(INDEX('Hide Sources'!$E$6:$BS$290,(Y$9+$B20),$C$8)="x",INDEX('Hide Sources'!$E$6:$BS$290,(Y$9+$B20),1),INDEX('Hide Sources'!$E$6:$BS$290,(Y$9+$B20),$C$8)))</f>
        <v/>
      </c>
      <c r="Z21" s="74"/>
      <c r="AA21" s="71" t="str">
        <f>IF(INDEX('Hide Sources'!$E$6:$BS$290,(AA$9+$B20),$C$8)="","",IF(INDEX('Hide Sources'!$E$6:$BS$290,(AA$9+$B20),$C$8)="x",INDEX('Hide Sources'!$E$6:$BS$290,(AA$9+$B20),1),INDEX('Hide Sources'!$E$6:$BS$290,(AA$9+$B20),$C$8)))</f>
        <v/>
      </c>
      <c r="AB21" s="74"/>
      <c r="AC21" s="71" t="str">
        <f>IF(INDEX('Hide Sources'!$E$6:$BS$290,(AC$9+$B20),$C$8)="","",IF(INDEX('Hide Sources'!$E$6:$BS$290,(AC$9+$B20),$C$8)="x",INDEX('Hide Sources'!$E$6:$BS$290,(AC$9+$B20),1),INDEX('Hide Sources'!$E$6:$BS$290,(AC$9+$B20),$C$8)))</f>
        <v/>
      </c>
      <c r="AD21" s="74"/>
      <c r="AE21" s="71" t="str">
        <f>IF(INDEX('Hide Sources'!$E$6:$BS$290,(AE$9+$B20),$C$8)="","",IF(INDEX('Hide Sources'!$E$6:$BS$290,(AE$9+$B20),$C$8)="x",INDEX('Hide Sources'!$E$6:$BS$290,(AE$9+$B20),1),INDEX('Hide Sources'!$E$6:$BS$290,(AE$9+$B20),$C$8)))</f>
        <v/>
      </c>
      <c r="AF21" s="74"/>
      <c r="AI21" s="43" t="str">
        <f t="shared" si="1"/>
        <v/>
      </c>
      <c r="AJ21" s="11" t="str">
        <f t="shared" si="2"/>
        <v/>
      </c>
      <c r="AK21" s="11" t="str">
        <f t="shared" si="3"/>
        <v/>
      </c>
      <c r="AL21" s="11" t="str">
        <f t="shared" si="4"/>
        <v/>
      </c>
      <c r="AM21" s="11" t="str">
        <f t="shared" si="5"/>
        <v/>
      </c>
      <c r="AN21" s="11" t="str">
        <f t="shared" si="6"/>
        <v/>
      </c>
      <c r="AO21" s="11" t="str">
        <f t="shared" si="7"/>
        <v/>
      </c>
      <c r="AP21" s="11" t="str">
        <f t="shared" si="8"/>
        <v/>
      </c>
      <c r="AQ21" s="11" t="str">
        <f t="shared" si="9"/>
        <v/>
      </c>
      <c r="AR21" s="11" t="str">
        <f t="shared" si="10"/>
        <v/>
      </c>
      <c r="AS21" s="11" t="str">
        <f t="shared" si="11"/>
        <v/>
      </c>
      <c r="AT21" s="11" t="str">
        <f t="shared" si="12"/>
        <v/>
      </c>
      <c r="AU21" s="11" t="str">
        <f t="shared" si="13"/>
        <v/>
      </c>
      <c r="AV21" s="11" t="str">
        <f t="shared" si="14"/>
        <v/>
      </c>
      <c r="AW21" s="11" t="str">
        <f t="shared" si="15"/>
        <v/>
      </c>
      <c r="AX21" s="11" t="str">
        <f t="shared" si="16"/>
        <v/>
      </c>
      <c r="AY21" s="11" t="str">
        <f t="shared" si="17"/>
        <v/>
      </c>
      <c r="AZ21" s="11" t="str">
        <f t="shared" si="18"/>
        <v/>
      </c>
      <c r="BA21" s="11" t="str">
        <f t="shared" si="19"/>
        <v/>
      </c>
      <c r="BB21" s="11" t="str">
        <f t="shared" si="20"/>
        <v/>
      </c>
      <c r="BC21" s="11" t="str">
        <f t="shared" si="21"/>
        <v/>
      </c>
      <c r="BD21" s="11" t="str">
        <f t="shared" si="22"/>
        <v/>
      </c>
      <c r="BE21" s="11" t="str">
        <f t="shared" si="23"/>
        <v/>
      </c>
      <c r="BF21" s="11" t="str">
        <f t="shared" si="24"/>
        <v/>
      </c>
      <c r="BG21" s="11" t="str">
        <f t="shared" si="25"/>
        <v/>
      </c>
      <c r="BH21" s="11" t="str">
        <f t="shared" si="26"/>
        <v/>
      </c>
      <c r="BI21" s="11" t="str">
        <f t="shared" si="27"/>
        <v/>
      </c>
      <c r="BJ21" s="11" t="str">
        <f t="shared" si="28"/>
        <v/>
      </c>
      <c r="BK21" s="11" t="str">
        <f t="shared" si="29"/>
        <v/>
      </c>
      <c r="BL21" s="67" t="str">
        <f t="shared" si="30"/>
        <v/>
      </c>
      <c r="BO21" s="43" t="b">
        <f t="shared" si="74"/>
        <v>0</v>
      </c>
      <c r="BP21" s="11" t="b">
        <f t="shared" si="90"/>
        <v>0</v>
      </c>
      <c r="BQ21" s="11" t="b">
        <f t="shared" si="91"/>
        <v>0</v>
      </c>
      <c r="BR21" s="11" t="b">
        <f t="shared" si="92"/>
        <v>0</v>
      </c>
      <c r="BS21" s="11" t="b">
        <f t="shared" si="93"/>
        <v>0</v>
      </c>
      <c r="BT21" s="11" t="b">
        <f t="shared" si="94"/>
        <v>0</v>
      </c>
      <c r="BU21" s="11" t="b">
        <f t="shared" si="95"/>
        <v>0</v>
      </c>
      <c r="BV21" s="11" t="b">
        <f t="shared" si="96"/>
        <v>0</v>
      </c>
      <c r="BW21" s="11" t="b">
        <f t="shared" si="97"/>
        <v>0</v>
      </c>
      <c r="BX21" s="11" t="b">
        <f t="shared" si="98"/>
        <v>0</v>
      </c>
      <c r="BY21" s="11" t="b">
        <f t="shared" si="99"/>
        <v>0</v>
      </c>
      <c r="BZ21" s="11" t="b">
        <f t="shared" si="100"/>
        <v>0</v>
      </c>
      <c r="CA21" s="11" t="b">
        <f t="shared" si="101"/>
        <v>0</v>
      </c>
      <c r="CB21" s="11" t="b">
        <f t="shared" si="102"/>
        <v>0</v>
      </c>
      <c r="CC21" s="67" t="b">
        <f t="shared" si="103"/>
        <v>0</v>
      </c>
      <c r="CF21" s="36" t="str">
        <f t="shared" si="75"/>
        <v/>
      </c>
      <c r="CG21" s="20" t="str">
        <f t="shared" si="86"/>
        <v/>
      </c>
      <c r="CH21" s="20" t="str">
        <f t="shared" si="87"/>
        <v/>
      </c>
      <c r="CI21" s="20" t="str">
        <f t="shared" si="88"/>
        <v/>
      </c>
      <c r="CJ21" s="20" t="str">
        <f t="shared" si="89"/>
        <v/>
      </c>
      <c r="CK21" s="20" t="str">
        <f t="shared" si="76"/>
        <v/>
      </c>
      <c r="CL21" s="20" t="str">
        <f t="shared" si="77"/>
        <v/>
      </c>
      <c r="CM21" s="20" t="str">
        <f t="shared" si="78"/>
        <v/>
      </c>
      <c r="CN21" s="20" t="str">
        <f t="shared" si="79"/>
        <v/>
      </c>
      <c r="CO21" s="20" t="str">
        <f t="shared" si="80"/>
        <v/>
      </c>
      <c r="CP21" s="20" t="str">
        <f t="shared" si="81"/>
        <v/>
      </c>
      <c r="CQ21" s="20" t="str">
        <f t="shared" si="82"/>
        <v/>
      </c>
      <c r="CR21" s="20" t="str">
        <f t="shared" si="83"/>
        <v/>
      </c>
      <c r="CS21" s="20" t="str">
        <f t="shared" si="84"/>
        <v/>
      </c>
      <c r="CT21" s="93" t="str">
        <f t="shared" si="85"/>
        <v/>
      </c>
      <c r="CW21" s="36" t="str">
        <f t="shared" si="59"/>
        <v/>
      </c>
      <c r="CX21" s="20" t="str">
        <f t="shared" si="60"/>
        <v/>
      </c>
      <c r="CY21" s="20" t="str">
        <f t="shared" si="61"/>
        <v/>
      </c>
      <c r="CZ21" s="20" t="str">
        <f t="shared" si="62"/>
        <v/>
      </c>
      <c r="DA21" s="20" t="str">
        <f t="shared" si="63"/>
        <v/>
      </c>
      <c r="DB21" s="20" t="str">
        <f t="shared" si="64"/>
        <v/>
      </c>
      <c r="DC21" s="20" t="str">
        <f t="shared" si="65"/>
        <v/>
      </c>
      <c r="DD21" s="20" t="str">
        <f t="shared" si="66"/>
        <v/>
      </c>
      <c r="DE21" s="20" t="str">
        <f t="shared" si="67"/>
        <v/>
      </c>
      <c r="DF21" s="20" t="str">
        <f t="shared" si="68"/>
        <v/>
      </c>
      <c r="DG21" s="20" t="str">
        <f t="shared" si="69"/>
        <v/>
      </c>
      <c r="DH21" s="20" t="str">
        <f t="shared" si="70"/>
        <v/>
      </c>
      <c r="DI21" s="20" t="str">
        <f t="shared" si="71"/>
        <v/>
      </c>
      <c r="DJ21" s="20" t="str">
        <f t="shared" si="72"/>
        <v/>
      </c>
      <c r="DK21" s="93" t="str">
        <f t="shared" si="73"/>
        <v/>
      </c>
    </row>
    <row r="22" spans="2:115" ht="45" customHeight="1" x14ac:dyDescent="0.45">
      <c r="B22" s="63">
        <v>11</v>
      </c>
      <c r="C22" s="71" t="str">
        <f>IF(INDEX('Hide Sources'!$E$6:$BS$290,(C$9+$B21),$C$8)="","",IF(INDEX('Hide Sources'!$E$6:$BS$290,(C$9+$B21),$C$8)="x",INDEX('Hide Sources'!$E$6:$BS$290,(C$9+$B21),1),INDEX('Hide Sources'!$E$6:$BS$290,(C$9+$B21),$C$8)))</f>
        <v/>
      </c>
      <c r="D22" s="74"/>
      <c r="E22" s="71" t="str">
        <f>IF(INDEX('Hide Sources'!$E$6:$BS$290,(E$9+$B21),$C$8)="","",IF(INDEX('Hide Sources'!$E$6:$BS$290,(E$9+$B21),$C$8)="x",INDEX('Hide Sources'!$E$6:$BS$290,(E$9+$B21),1),INDEX('Hide Sources'!$E$6:$BS$290,(E$9+$B21),$C$8)))</f>
        <v/>
      </c>
      <c r="F22" s="74"/>
      <c r="G22" s="71" t="str">
        <f>IF(INDEX('Hide Sources'!$E$6:$BS$290,(G$9+$B21),$C$8)="","",IF(INDEX('Hide Sources'!$E$6:$BS$290,(G$9+$B21),$C$8)="x",INDEX('Hide Sources'!$E$6:$BS$290,(G$9+$B21),1),INDEX('Hide Sources'!$E$6:$BS$290,(G$9+$B21),$C$8)))</f>
        <v/>
      </c>
      <c r="H22" s="74"/>
      <c r="I22" s="71" t="str">
        <f>IF(INDEX('Hide Sources'!$E$6:$BS$290,(I$9+$B21),$C$8)="","",IF(INDEX('Hide Sources'!$E$6:$BS$290,(I$9+$B21),$C$8)="x",INDEX('Hide Sources'!$E$6:$BS$290,(I$9+$B21),1),INDEX('Hide Sources'!$E$6:$BS$290,(I$9+$B21),$C$8)))</f>
        <v/>
      </c>
      <c r="J22" s="74"/>
      <c r="K22" s="71" t="str">
        <f>IF(INDEX('Hide Sources'!$E$6:$BS$290,(K$9+$B21),$C$8)="","",IF(INDEX('Hide Sources'!$E$6:$BS$290,(K$9+$B21),$C$8)="x",INDEX('Hide Sources'!$E$6:$BS$290,(K$9+$B21),1),INDEX('Hide Sources'!$E$6:$BS$290,(K$9+$B21),$C$8)))</f>
        <v/>
      </c>
      <c r="L22" s="74"/>
      <c r="M22" s="71" t="str">
        <f>IF(INDEX('Hide Sources'!$E$6:$BS$290,(M$9+$B21),$C$8)="","",IF(INDEX('Hide Sources'!$E$6:$BS$290,(M$9+$B21),$C$8)="x",INDEX('Hide Sources'!$E$6:$BS$290,(M$9+$B21),1),INDEX('Hide Sources'!$E$6:$BS$290,(M$9+$B21),$C$8)))</f>
        <v/>
      </c>
      <c r="N22" s="74"/>
      <c r="O22" s="71" t="str">
        <f>IF(INDEX('Hide Sources'!$E$6:$BS$290,(O$9+$B21),$C$8)="","",IF(INDEX('Hide Sources'!$E$6:$BS$290,(O$9+$B21),$C$8)="x",INDEX('Hide Sources'!$E$6:$BS$290,(O$9+$B21),1),INDEX('Hide Sources'!$E$6:$BS$290,(O$9+$B21),$C$8)))</f>
        <v/>
      </c>
      <c r="P22" s="74"/>
      <c r="Q22" s="71" t="str">
        <f>IF(INDEX('Hide Sources'!$E$6:$BS$290,(Q$9+$B21),$C$8)="","",IF(INDEX('Hide Sources'!$E$6:$BS$290,(Q$9+$B21),$C$8)="x",INDEX('Hide Sources'!$E$6:$BS$290,(Q$9+$B21),1),INDEX('Hide Sources'!$E$6:$BS$290,(Q$9+$B21),$C$8)))</f>
        <v/>
      </c>
      <c r="R22" s="74"/>
      <c r="S22" s="71" t="str">
        <f>IF(INDEX('Hide Sources'!$E$6:$BS$290,(S$9+$B21),$C$8)="","",IF(INDEX('Hide Sources'!$E$6:$BS$290,(S$9+$B21),$C$8)="x",INDEX('Hide Sources'!$E$6:$BS$290,(S$9+$B21),1),INDEX('Hide Sources'!$E$6:$BS$290,(S$9+$B21),$C$8)))</f>
        <v/>
      </c>
      <c r="T22" s="74"/>
      <c r="U22" s="71" t="str">
        <f>IF(INDEX('Hide Sources'!$E$6:$BS$290,(U$9+$B21),$C$8)="","",IF(INDEX('Hide Sources'!$E$6:$BS$290,(U$9+$B21),$C$8)="x",INDEX('Hide Sources'!$E$6:$BS$290,(U$9+$B21),1),INDEX('Hide Sources'!$E$6:$BS$290,(U$9+$B21),$C$8)))</f>
        <v/>
      </c>
      <c r="V22" s="74"/>
      <c r="W22" s="71" t="str">
        <f>IF(INDEX('Hide Sources'!$E$6:$BS$290,(W$9+$B21),$C$8)="","",IF(INDEX('Hide Sources'!$E$6:$BS$290,(W$9+$B21),$C$8)="x",INDEX('Hide Sources'!$E$6:$BS$290,(W$9+$B21),1),INDEX('Hide Sources'!$E$6:$BS$290,(W$9+$B21),$C$8)))</f>
        <v/>
      </c>
      <c r="X22" s="74"/>
      <c r="Y22" s="71" t="str">
        <f>IF(INDEX('Hide Sources'!$E$6:$BS$290,(Y$9+$B21),$C$8)="","",IF(INDEX('Hide Sources'!$E$6:$BS$290,(Y$9+$B21),$C$8)="x",INDEX('Hide Sources'!$E$6:$BS$290,(Y$9+$B21),1),INDEX('Hide Sources'!$E$6:$BS$290,(Y$9+$B21),$C$8)))</f>
        <v/>
      </c>
      <c r="Z22" s="74"/>
      <c r="AA22" s="71" t="str">
        <f>IF(INDEX('Hide Sources'!$E$6:$BS$290,(AA$9+$B21),$C$8)="","",IF(INDEX('Hide Sources'!$E$6:$BS$290,(AA$9+$B21),$C$8)="x",INDEX('Hide Sources'!$E$6:$BS$290,(AA$9+$B21),1),INDEX('Hide Sources'!$E$6:$BS$290,(AA$9+$B21),$C$8)))</f>
        <v/>
      </c>
      <c r="AB22" s="74"/>
      <c r="AC22" s="71" t="str">
        <f>IF(INDEX('Hide Sources'!$E$6:$BS$290,(AC$9+$B21),$C$8)="","",IF(INDEX('Hide Sources'!$E$6:$BS$290,(AC$9+$B21),$C$8)="x",INDEX('Hide Sources'!$E$6:$BS$290,(AC$9+$B21),1),INDEX('Hide Sources'!$E$6:$BS$290,(AC$9+$B21),$C$8)))</f>
        <v/>
      </c>
      <c r="AD22" s="74"/>
      <c r="AE22" s="71" t="str">
        <f>IF(INDEX('Hide Sources'!$E$6:$BS$290,(AE$9+$B21),$C$8)="","",IF(INDEX('Hide Sources'!$E$6:$BS$290,(AE$9+$B21),$C$8)="x",INDEX('Hide Sources'!$E$6:$BS$290,(AE$9+$B21),1),INDEX('Hide Sources'!$E$6:$BS$290,(AE$9+$B21),$C$8)))</f>
        <v/>
      </c>
      <c r="AF22" s="74"/>
      <c r="AI22" s="43" t="str">
        <f t="shared" si="1"/>
        <v/>
      </c>
      <c r="AJ22" s="11" t="str">
        <f t="shared" si="2"/>
        <v/>
      </c>
      <c r="AK22" s="11" t="str">
        <f t="shared" si="3"/>
        <v/>
      </c>
      <c r="AL22" s="11" t="str">
        <f t="shared" si="4"/>
        <v/>
      </c>
      <c r="AM22" s="11" t="str">
        <f t="shared" si="5"/>
        <v/>
      </c>
      <c r="AN22" s="11" t="str">
        <f t="shared" si="6"/>
        <v/>
      </c>
      <c r="AO22" s="11" t="str">
        <f t="shared" si="7"/>
        <v/>
      </c>
      <c r="AP22" s="11" t="str">
        <f t="shared" si="8"/>
        <v/>
      </c>
      <c r="AQ22" s="11" t="str">
        <f t="shared" si="9"/>
        <v/>
      </c>
      <c r="AR22" s="11" t="str">
        <f t="shared" si="10"/>
        <v/>
      </c>
      <c r="AS22" s="11" t="str">
        <f t="shared" si="11"/>
        <v/>
      </c>
      <c r="AT22" s="11" t="str">
        <f t="shared" si="12"/>
        <v/>
      </c>
      <c r="AU22" s="11" t="str">
        <f t="shared" si="13"/>
        <v/>
      </c>
      <c r="AV22" s="11" t="str">
        <f t="shared" si="14"/>
        <v/>
      </c>
      <c r="AW22" s="11" t="str">
        <f t="shared" si="15"/>
        <v/>
      </c>
      <c r="AX22" s="11" t="str">
        <f t="shared" si="16"/>
        <v/>
      </c>
      <c r="AY22" s="11" t="str">
        <f t="shared" si="17"/>
        <v/>
      </c>
      <c r="AZ22" s="11" t="str">
        <f t="shared" si="18"/>
        <v/>
      </c>
      <c r="BA22" s="11" t="str">
        <f t="shared" si="19"/>
        <v/>
      </c>
      <c r="BB22" s="11" t="str">
        <f t="shared" si="20"/>
        <v/>
      </c>
      <c r="BC22" s="11" t="str">
        <f t="shared" si="21"/>
        <v/>
      </c>
      <c r="BD22" s="11" t="str">
        <f t="shared" si="22"/>
        <v/>
      </c>
      <c r="BE22" s="11" t="str">
        <f t="shared" si="23"/>
        <v/>
      </c>
      <c r="BF22" s="11" t="str">
        <f t="shared" si="24"/>
        <v/>
      </c>
      <c r="BG22" s="11" t="str">
        <f t="shared" si="25"/>
        <v/>
      </c>
      <c r="BH22" s="11" t="str">
        <f t="shared" si="26"/>
        <v/>
      </c>
      <c r="BI22" s="11" t="str">
        <f t="shared" si="27"/>
        <v/>
      </c>
      <c r="BJ22" s="11" t="str">
        <f t="shared" si="28"/>
        <v/>
      </c>
      <c r="BK22" s="11" t="str">
        <f t="shared" si="29"/>
        <v/>
      </c>
      <c r="BL22" s="67" t="str">
        <f t="shared" si="30"/>
        <v/>
      </c>
      <c r="BO22" s="43" t="b">
        <f t="shared" si="74"/>
        <v>0</v>
      </c>
      <c r="BP22" s="11" t="b">
        <f t="shared" si="90"/>
        <v>0</v>
      </c>
      <c r="BQ22" s="11" t="b">
        <f t="shared" si="91"/>
        <v>0</v>
      </c>
      <c r="BR22" s="11" t="b">
        <f t="shared" si="92"/>
        <v>0</v>
      </c>
      <c r="BS22" s="11" t="b">
        <f t="shared" si="93"/>
        <v>0</v>
      </c>
      <c r="BT22" s="11" t="b">
        <f t="shared" si="94"/>
        <v>0</v>
      </c>
      <c r="BU22" s="11" t="b">
        <f t="shared" si="95"/>
        <v>0</v>
      </c>
      <c r="BV22" s="11" t="b">
        <f t="shared" si="96"/>
        <v>0</v>
      </c>
      <c r="BW22" s="11" t="b">
        <f t="shared" si="97"/>
        <v>0</v>
      </c>
      <c r="BX22" s="11" t="b">
        <f t="shared" si="98"/>
        <v>0</v>
      </c>
      <c r="BY22" s="11" t="b">
        <f t="shared" si="99"/>
        <v>0</v>
      </c>
      <c r="BZ22" s="11" t="b">
        <f t="shared" si="100"/>
        <v>0</v>
      </c>
      <c r="CA22" s="11" t="b">
        <f t="shared" si="101"/>
        <v>0</v>
      </c>
      <c r="CB22" s="11" t="b">
        <f t="shared" si="102"/>
        <v>0</v>
      </c>
      <c r="CC22" s="67" t="b">
        <f t="shared" si="103"/>
        <v>0</v>
      </c>
      <c r="CF22" s="36" t="str">
        <f t="shared" si="75"/>
        <v/>
      </c>
      <c r="CG22" s="20" t="str">
        <f t="shared" si="86"/>
        <v/>
      </c>
      <c r="CH22" s="20" t="str">
        <f t="shared" si="87"/>
        <v/>
      </c>
      <c r="CI22" s="20" t="str">
        <f t="shared" si="88"/>
        <v/>
      </c>
      <c r="CJ22" s="20" t="str">
        <f t="shared" si="89"/>
        <v/>
      </c>
      <c r="CK22" s="20" t="str">
        <f t="shared" si="76"/>
        <v/>
      </c>
      <c r="CL22" s="20" t="str">
        <f t="shared" si="77"/>
        <v/>
      </c>
      <c r="CM22" s="20" t="str">
        <f t="shared" si="78"/>
        <v/>
      </c>
      <c r="CN22" s="20" t="str">
        <f t="shared" si="79"/>
        <v/>
      </c>
      <c r="CO22" s="20" t="str">
        <f t="shared" si="80"/>
        <v/>
      </c>
      <c r="CP22" s="20" t="str">
        <f t="shared" si="81"/>
        <v/>
      </c>
      <c r="CQ22" s="20" t="str">
        <f t="shared" si="82"/>
        <v/>
      </c>
      <c r="CR22" s="20" t="str">
        <f t="shared" si="83"/>
        <v/>
      </c>
      <c r="CS22" s="20" t="str">
        <f t="shared" si="84"/>
        <v/>
      </c>
      <c r="CT22" s="93" t="str">
        <f t="shared" si="85"/>
        <v/>
      </c>
      <c r="CW22" s="36" t="str">
        <f t="shared" si="59"/>
        <v/>
      </c>
      <c r="CX22" s="20" t="str">
        <f t="shared" si="60"/>
        <v/>
      </c>
      <c r="CY22" s="20" t="str">
        <f t="shared" si="61"/>
        <v/>
      </c>
      <c r="CZ22" s="20" t="str">
        <f t="shared" si="62"/>
        <v/>
      </c>
      <c r="DA22" s="20" t="str">
        <f t="shared" si="63"/>
        <v/>
      </c>
      <c r="DB22" s="20" t="str">
        <f t="shared" si="64"/>
        <v/>
      </c>
      <c r="DC22" s="20" t="str">
        <f t="shared" si="65"/>
        <v/>
      </c>
      <c r="DD22" s="20" t="str">
        <f t="shared" si="66"/>
        <v/>
      </c>
      <c r="DE22" s="20" t="str">
        <f t="shared" si="67"/>
        <v/>
      </c>
      <c r="DF22" s="20" t="str">
        <f t="shared" si="68"/>
        <v/>
      </c>
      <c r="DG22" s="20" t="str">
        <f t="shared" si="69"/>
        <v/>
      </c>
      <c r="DH22" s="20" t="str">
        <f t="shared" si="70"/>
        <v/>
      </c>
      <c r="DI22" s="20" t="str">
        <f t="shared" si="71"/>
        <v/>
      </c>
      <c r="DJ22" s="20" t="str">
        <f t="shared" si="72"/>
        <v/>
      </c>
      <c r="DK22" s="93" t="str">
        <f t="shared" si="73"/>
        <v/>
      </c>
    </row>
    <row r="23" spans="2:115" ht="45" customHeight="1" x14ac:dyDescent="0.45">
      <c r="B23" s="63">
        <v>12</v>
      </c>
      <c r="C23" s="71" t="str">
        <f>IF(INDEX('Hide Sources'!$E$6:$BS$290,(C$9+$B22),$C$8)="","",IF(INDEX('Hide Sources'!$E$6:$BS$290,(C$9+$B22),$C$8)="x",INDEX('Hide Sources'!$E$6:$BS$290,(C$9+$B22),1),INDEX('Hide Sources'!$E$6:$BS$290,(C$9+$B22),$C$8)))</f>
        <v/>
      </c>
      <c r="D23" s="74"/>
      <c r="E23" s="71" t="str">
        <f>IF(INDEX('Hide Sources'!$E$6:$BS$290,(E$9+$B22),$C$8)="","",IF(INDEX('Hide Sources'!$E$6:$BS$290,(E$9+$B22),$C$8)="x",INDEX('Hide Sources'!$E$6:$BS$290,(E$9+$B22),1),INDEX('Hide Sources'!$E$6:$BS$290,(E$9+$B22),$C$8)))</f>
        <v/>
      </c>
      <c r="F23" s="74"/>
      <c r="G23" s="71" t="str">
        <f>IF(INDEX('Hide Sources'!$E$6:$BS$290,(G$9+$B22),$C$8)="","",IF(INDEX('Hide Sources'!$E$6:$BS$290,(G$9+$B22),$C$8)="x",INDEX('Hide Sources'!$E$6:$BS$290,(G$9+$B22),1),INDEX('Hide Sources'!$E$6:$BS$290,(G$9+$B22),$C$8)))</f>
        <v/>
      </c>
      <c r="H23" s="74"/>
      <c r="I23" s="71" t="str">
        <f>IF(INDEX('Hide Sources'!$E$6:$BS$290,(I$9+$B22),$C$8)="","",IF(INDEX('Hide Sources'!$E$6:$BS$290,(I$9+$B22),$C$8)="x",INDEX('Hide Sources'!$E$6:$BS$290,(I$9+$B22),1),INDEX('Hide Sources'!$E$6:$BS$290,(I$9+$B22),$C$8)))</f>
        <v/>
      </c>
      <c r="J23" s="74"/>
      <c r="K23" s="71" t="str">
        <f>IF(INDEX('Hide Sources'!$E$6:$BS$290,(K$9+$B22),$C$8)="","",IF(INDEX('Hide Sources'!$E$6:$BS$290,(K$9+$B22),$C$8)="x",INDEX('Hide Sources'!$E$6:$BS$290,(K$9+$B22),1),INDEX('Hide Sources'!$E$6:$BS$290,(K$9+$B22),$C$8)))</f>
        <v/>
      </c>
      <c r="L23" s="74"/>
      <c r="M23" s="71" t="str">
        <f>IF(INDEX('Hide Sources'!$E$6:$BS$290,(M$9+$B22),$C$8)="","",IF(INDEX('Hide Sources'!$E$6:$BS$290,(M$9+$B22),$C$8)="x",INDEX('Hide Sources'!$E$6:$BS$290,(M$9+$B22),1),INDEX('Hide Sources'!$E$6:$BS$290,(M$9+$B22),$C$8)))</f>
        <v/>
      </c>
      <c r="N23" s="74"/>
      <c r="O23" s="71" t="str">
        <f>IF(INDEX('Hide Sources'!$E$6:$BS$290,(O$9+$B22),$C$8)="","",IF(INDEX('Hide Sources'!$E$6:$BS$290,(O$9+$B22),$C$8)="x",INDEX('Hide Sources'!$E$6:$BS$290,(O$9+$B22),1),INDEX('Hide Sources'!$E$6:$BS$290,(O$9+$B22),$C$8)))</f>
        <v/>
      </c>
      <c r="P23" s="74"/>
      <c r="Q23" s="71" t="str">
        <f>IF(INDEX('Hide Sources'!$E$6:$BS$290,(Q$9+$B22),$C$8)="","",IF(INDEX('Hide Sources'!$E$6:$BS$290,(Q$9+$B22),$C$8)="x",INDEX('Hide Sources'!$E$6:$BS$290,(Q$9+$B22),1),INDEX('Hide Sources'!$E$6:$BS$290,(Q$9+$B22),$C$8)))</f>
        <v/>
      </c>
      <c r="R23" s="74"/>
      <c r="S23" s="71" t="str">
        <f>IF(INDEX('Hide Sources'!$E$6:$BS$290,(S$9+$B22),$C$8)="","",IF(INDEX('Hide Sources'!$E$6:$BS$290,(S$9+$B22),$C$8)="x",INDEX('Hide Sources'!$E$6:$BS$290,(S$9+$B22),1),INDEX('Hide Sources'!$E$6:$BS$290,(S$9+$B22),$C$8)))</f>
        <v/>
      </c>
      <c r="T23" s="74"/>
      <c r="U23" s="71" t="str">
        <f>IF(INDEX('Hide Sources'!$E$6:$BS$290,(U$9+$B22),$C$8)="","",IF(INDEX('Hide Sources'!$E$6:$BS$290,(U$9+$B22),$C$8)="x",INDEX('Hide Sources'!$E$6:$BS$290,(U$9+$B22),1),INDEX('Hide Sources'!$E$6:$BS$290,(U$9+$B22),$C$8)))</f>
        <v/>
      </c>
      <c r="V23" s="74"/>
      <c r="W23" s="71" t="str">
        <f>IF(INDEX('Hide Sources'!$E$6:$BS$290,(W$9+$B22),$C$8)="","",IF(INDEX('Hide Sources'!$E$6:$BS$290,(W$9+$B22),$C$8)="x",INDEX('Hide Sources'!$E$6:$BS$290,(W$9+$B22),1),INDEX('Hide Sources'!$E$6:$BS$290,(W$9+$B22),$C$8)))</f>
        <v/>
      </c>
      <c r="X23" s="74"/>
      <c r="Y23" s="71" t="str">
        <f>IF(INDEX('Hide Sources'!$E$6:$BS$290,(Y$9+$B22),$C$8)="","",IF(INDEX('Hide Sources'!$E$6:$BS$290,(Y$9+$B22),$C$8)="x",INDEX('Hide Sources'!$E$6:$BS$290,(Y$9+$B22),1),INDEX('Hide Sources'!$E$6:$BS$290,(Y$9+$B22),$C$8)))</f>
        <v/>
      </c>
      <c r="Z23" s="74"/>
      <c r="AA23" s="71" t="str">
        <f>IF(INDEX('Hide Sources'!$E$6:$BS$290,(AA$9+$B22),$C$8)="","",IF(INDEX('Hide Sources'!$E$6:$BS$290,(AA$9+$B22),$C$8)="x",INDEX('Hide Sources'!$E$6:$BS$290,(AA$9+$B22),1),INDEX('Hide Sources'!$E$6:$BS$290,(AA$9+$B22),$C$8)))</f>
        <v/>
      </c>
      <c r="AB23" s="74"/>
      <c r="AC23" s="71" t="str">
        <f>IF(INDEX('Hide Sources'!$E$6:$BS$290,(AC$9+$B22),$C$8)="","",IF(INDEX('Hide Sources'!$E$6:$BS$290,(AC$9+$B22),$C$8)="x",INDEX('Hide Sources'!$E$6:$BS$290,(AC$9+$B22),1),INDEX('Hide Sources'!$E$6:$BS$290,(AC$9+$B22),$C$8)))</f>
        <v/>
      </c>
      <c r="AD23" s="74"/>
      <c r="AE23" s="71" t="str">
        <f>IF(INDEX('Hide Sources'!$E$6:$BS$290,(AE$9+$B22),$C$8)="","",IF(INDEX('Hide Sources'!$E$6:$BS$290,(AE$9+$B22),$C$8)="x",INDEX('Hide Sources'!$E$6:$BS$290,(AE$9+$B22),1),INDEX('Hide Sources'!$E$6:$BS$290,(AE$9+$B22),$C$8)))</f>
        <v/>
      </c>
      <c r="AF23" s="74"/>
      <c r="AI23" s="43" t="str">
        <f t="shared" si="1"/>
        <v/>
      </c>
      <c r="AJ23" s="11" t="str">
        <f t="shared" si="2"/>
        <v/>
      </c>
      <c r="AK23" s="11" t="str">
        <f t="shared" si="3"/>
        <v/>
      </c>
      <c r="AL23" s="11" t="str">
        <f t="shared" si="4"/>
        <v/>
      </c>
      <c r="AM23" s="11" t="str">
        <f t="shared" si="5"/>
        <v/>
      </c>
      <c r="AN23" s="11" t="str">
        <f t="shared" si="6"/>
        <v/>
      </c>
      <c r="AO23" s="11" t="str">
        <f t="shared" si="7"/>
        <v/>
      </c>
      <c r="AP23" s="11" t="str">
        <f t="shared" si="8"/>
        <v/>
      </c>
      <c r="AQ23" s="11" t="str">
        <f t="shared" si="9"/>
        <v/>
      </c>
      <c r="AR23" s="11" t="str">
        <f t="shared" si="10"/>
        <v/>
      </c>
      <c r="AS23" s="11" t="str">
        <f t="shared" si="11"/>
        <v/>
      </c>
      <c r="AT23" s="11" t="str">
        <f t="shared" si="12"/>
        <v/>
      </c>
      <c r="AU23" s="11" t="str">
        <f t="shared" si="13"/>
        <v/>
      </c>
      <c r="AV23" s="11" t="str">
        <f t="shared" si="14"/>
        <v/>
      </c>
      <c r="AW23" s="11" t="str">
        <f t="shared" si="15"/>
        <v/>
      </c>
      <c r="AX23" s="11" t="str">
        <f t="shared" si="16"/>
        <v/>
      </c>
      <c r="AY23" s="11" t="str">
        <f t="shared" si="17"/>
        <v/>
      </c>
      <c r="AZ23" s="11" t="str">
        <f t="shared" si="18"/>
        <v/>
      </c>
      <c r="BA23" s="11" t="str">
        <f t="shared" si="19"/>
        <v/>
      </c>
      <c r="BB23" s="11" t="str">
        <f t="shared" si="20"/>
        <v/>
      </c>
      <c r="BC23" s="11" t="str">
        <f t="shared" si="21"/>
        <v/>
      </c>
      <c r="BD23" s="11" t="str">
        <f t="shared" si="22"/>
        <v/>
      </c>
      <c r="BE23" s="11" t="str">
        <f t="shared" si="23"/>
        <v/>
      </c>
      <c r="BF23" s="11" t="str">
        <f t="shared" si="24"/>
        <v/>
      </c>
      <c r="BG23" s="11" t="str">
        <f t="shared" si="25"/>
        <v/>
      </c>
      <c r="BH23" s="11" t="str">
        <f t="shared" si="26"/>
        <v/>
      </c>
      <c r="BI23" s="11" t="str">
        <f t="shared" si="27"/>
        <v/>
      </c>
      <c r="BJ23" s="11" t="str">
        <f t="shared" si="28"/>
        <v/>
      </c>
      <c r="BK23" s="11" t="str">
        <f t="shared" si="29"/>
        <v/>
      </c>
      <c r="BL23" s="67" t="str">
        <f t="shared" si="30"/>
        <v/>
      </c>
      <c r="BO23" s="43" t="b">
        <f t="shared" si="74"/>
        <v>0</v>
      </c>
      <c r="BP23" s="11" t="b">
        <f t="shared" si="90"/>
        <v>0</v>
      </c>
      <c r="BQ23" s="11" t="b">
        <f t="shared" si="91"/>
        <v>0</v>
      </c>
      <c r="BR23" s="11" t="b">
        <f t="shared" si="92"/>
        <v>0</v>
      </c>
      <c r="BS23" s="11" t="b">
        <f t="shared" si="93"/>
        <v>0</v>
      </c>
      <c r="BT23" s="11" t="b">
        <f t="shared" si="94"/>
        <v>0</v>
      </c>
      <c r="BU23" s="11" t="b">
        <f t="shared" si="95"/>
        <v>0</v>
      </c>
      <c r="BV23" s="11" t="b">
        <f t="shared" si="96"/>
        <v>0</v>
      </c>
      <c r="BW23" s="11" t="b">
        <f t="shared" si="97"/>
        <v>0</v>
      </c>
      <c r="BX23" s="11" t="b">
        <f t="shared" si="98"/>
        <v>0</v>
      </c>
      <c r="BY23" s="11" t="b">
        <f t="shared" si="99"/>
        <v>0</v>
      </c>
      <c r="BZ23" s="11" t="b">
        <f t="shared" si="100"/>
        <v>0</v>
      </c>
      <c r="CA23" s="11" t="b">
        <f t="shared" si="101"/>
        <v>0</v>
      </c>
      <c r="CB23" s="11" t="b">
        <f t="shared" si="102"/>
        <v>0</v>
      </c>
      <c r="CC23" s="67" t="b">
        <f t="shared" si="103"/>
        <v>0</v>
      </c>
      <c r="CF23" s="36" t="str">
        <f t="shared" si="75"/>
        <v/>
      </c>
      <c r="CG23" s="20" t="str">
        <f t="shared" si="86"/>
        <v/>
      </c>
      <c r="CH23" s="20" t="str">
        <f t="shared" si="87"/>
        <v/>
      </c>
      <c r="CI23" s="20" t="str">
        <f t="shared" si="88"/>
        <v/>
      </c>
      <c r="CJ23" s="20" t="str">
        <f t="shared" si="89"/>
        <v/>
      </c>
      <c r="CK23" s="20" t="str">
        <f t="shared" si="76"/>
        <v/>
      </c>
      <c r="CL23" s="20" t="str">
        <f t="shared" si="77"/>
        <v/>
      </c>
      <c r="CM23" s="20" t="str">
        <f t="shared" si="78"/>
        <v/>
      </c>
      <c r="CN23" s="20" t="str">
        <f t="shared" si="79"/>
        <v/>
      </c>
      <c r="CO23" s="20" t="str">
        <f t="shared" si="80"/>
        <v/>
      </c>
      <c r="CP23" s="20" t="str">
        <f t="shared" si="81"/>
        <v/>
      </c>
      <c r="CQ23" s="20" t="str">
        <f t="shared" si="82"/>
        <v/>
      </c>
      <c r="CR23" s="20" t="str">
        <f t="shared" si="83"/>
        <v/>
      </c>
      <c r="CS23" s="20" t="str">
        <f t="shared" si="84"/>
        <v/>
      </c>
      <c r="CT23" s="93" t="str">
        <f t="shared" si="85"/>
        <v/>
      </c>
      <c r="CW23" s="36" t="str">
        <f t="shared" si="59"/>
        <v/>
      </c>
      <c r="CX23" s="20" t="str">
        <f t="shared" si="60"/>
        <v/>
      </c>
      <c r="CY23" s="20" t="str">
        <f t="shared" si="61"/>
        <v/>
      </c>
      <c r="CZ23" s="20" t="str">
        <f t="shared" si="62"/>
        <v/>
      </c>
      <c r="DA23" s="20" t="str">
        <f t="shared" si="63"/>
        <v/>
      </c>
      <c r="DB23" s="20" t="str">
        <f t="shared" si="64"/>
        <v/>
      </c>
      <c r="DC23" s="20" t="str">
        <f t="shared" si="65"/>
        <v/>
      </c>
      <c r="DD23" s="20" t="str">
        <f t="shared" si="66"/>
        <v/>
      </c>
      <c r="DE23" s="20" t="str">
        <f t="shared" si="67"/>
        <v/>
      </c>
      <c r="DF23" s="20" t="str">
        <f t="shared" si="68"/>
        <v/>
      </c>
      <c r="DG23" s="20" t="str">
        <f t="shared" si="69"/>
        <v/>
      </c>
      <c r="DH23" s="20" t="str">
        <f t="shared" si="70"/>
        <v/>
      </c>
      <c r="DI23" s="20" t="str">
        <f t="shared" si="71"/>
        <v/>
      </c>
      <c r="DJ23" s="20" t="str">
        <f t="shared" si="72"/>
        <v/>
      </c>
      <c r="DK23" s="93" t="str">
        <f t="shared" si="73"/>
        <v/>
      </c>
    </row>
    <row r="24" spans="2:115" ht="45" customHeight="1" x14ac:dyDescent="0.45">
      <c r="B24" s="63">
        <v>13</v>
      </c>
      <c r="C24" s="71" t="str">
        <f>IF(INDEX('Hide Sources'!$E$6:$BS$290,(C$9+$B23),$C$8)="","",IF(INDEX('Hide Sources'!$E$6:$BS$290,(C$9+$B23),$C$8)="x",INDEX('Hide Sources'!$E$6:$BS$290,(C$9+$B23),1),INDEX('Hide Sources'!$E$6:$BS$290,(C$9+$B23),$C$8)))</f>
        <v/>
      </c>
      <c r="D24" s="74"/>
      <c r="E24" s="71" t="str">
        <f>IF(INDEX('Hide Sources'!$E$6:$BS$290,(E$9+$B23),$C$8)="","",IF(INDEX('Hide Sources'!$E$6:$BS$290,(E$9+$B23),$C$8)="x",INDEX('Hide Sources'!$E$6:$BS$290,(E$9+$B23),1),INDEX('Hide Sources'!$E$6:$BS$290,(E$9+$B23),$C$8)))</f>
        <v/>
      </c>
      <c r="F24" s="74"/>
      <c r="G24" s="71" t="str">
        <f>IF(INDEX('Hide Sources'!$E$6:$BS$290,(G$9+$B23),$C$8)="","",IF(INDEX('Hide Sources'!$E$6:$BS$290,(G$9+$B23),$C$8)="x",INDEX('Hide Sources'!$E$6:$BS$290,(G$9+$B23),1),INDEX('Hide Sources'!$E$6:$BS$290,(G$9+$B23),$C$8)))</f>
        <v/>
      </c>
      <c r="H24" s="74"/>
      <c r="I24" s="71" t="str">
        <f>IF(INDEX('Hide Sources'!$E$6:$BS$290,(I$9+$B23),$C$8)="","",IF(INDEX('Hide Sources'!$E$6:$BS$290,(I$9+$B23),$C$8)="x",INDEX('Hide Sources'!$E$6:$BS$290,(I$9+$B23),1),INDEX('Hide Sources'!$E$6:$BS$290,(I$9+$B23),$C$8)))</f>
        <v/>
      </c>
      <c r="J24" s="74"/>
      <c r="K24" s="71" t="str">
        <f>IF(INDEX('Hide Sources'!$E$6:$BS$290,(K$9+$B23),$C$8)="","",IF(INDEX('Hide Sources'!$E$6:$BS$290,(K$9+$B23),$C$8)="x",INDEX('Hide Sources'!$E$6:$BS$290,(K$9+$B23),1),INDEX('Hide Sources'!$E$6:$BS$290,(K$9+$B23),$C$8)))</f>
        <v/>
      </c>
      <c r="L24" s="74"/>
      <c r="M24" s="71" t="str">
        <f>IF(INDEX('Hide Sources'!$E$6:$BS$290,(M$9+$B23),$C$8)="","",IF(INDEX('Hide Sources'!$E$6:$BS$290,(M$9+$B23),$C$8)="x",INDEX('Hide Sources'!$E$6:$BS$290,(M$9+$B23),1),INDEX('Hide Sources'!$E$6:$BS$290,(M$9+$B23),$C$8)))</f>
        <v/>
      </c>
      <c r="N24" s="74"/>
      <c r="O24" s="71" t="str">
        <f>IF(INDEX('Hide Sources'!$E$6:$BS$290,(O$9+$B23),$C$8)="","",IF(INDEX('Hide Sources'!$E$6:$BS$290,(O$9+$B23),$C$8)="x",INDEX('Hide Sources'!$E$6:$BS$290,(O$9+$B23),1),INDEX('Hide Sources'!$E$6:$BS$290,(O$9+$B23),$C$8)))</f>
        <v/>
      </c>
      <c r="P24" s="74"/>
      <c r="Q24" s="71" t="str">
        <f>IF(INDEX('Hide Sources'!$E$6:$BS$290,(Q$9+$B23),$C$8)="","",IF(INDEX('Hide Sources'!$E$6:$BS$290,(Q$9+$B23),$C$8)="x",INDEX('Hide Sources'!$E$6:$BS$290,(Q$9+$B23),1),INDEX('Hide Sources'!$E$6:$BS$290,(Q$9+$B23),$C$8)))</f>
        <v/>
      </c>
      <c r="R24" s="74"/>
      <c r="S24" s="71" t="str">
        <f>IF(INDEX('Hide Sources'!$E$6:$BS$290,(S$9+$B23),$C$8)="","",IF(INDEX('Hide Sources'!$E$6:$BS$290,(S$9+$B23),$C$8)="x",INDEX('Hide Sources'!$E$6:$BS$290,(S$9+$B23),1),INDEX('Hide Sources'!$E$6:$BS$290,(S$9+$B23),$C$8)))</f>
        <v/>
      </c>
      <c r="T24" s="74"/>
      <c r="U24" s="71" t="str">
        <f>IF(INDEX('Hide Sources'!$E$6:$BS$290,(U$9+$B23),$C$8)="","",IF(INDEX('Hide Sources'!$E$6:$BS$290,(U$9+$B23),$C$8)="x",INDEX('Hide Sources'!$E$6:$BS$290,(U$9+$B23),1),INDEX('Hide Sources'!$E$6:$BS$290,(U$9+$B23),$C$8)))</f>
        <v/>
      </c>
      <c r="V24" s="74"/>
      <c r="W24" s="71" t="str">
        <f>IF(INDEX('Hide Sources'!$E$6:$BS$290,(W$9+$B23),$C$8)="","",IF(INDEX('Hide Sources'!$E$6:$BS$290,(W$9+$B23),$C$8)="x",INDEX('Hide Sources'!$E$6:$BS$290,(W$9+$B23),1),INDEX('Hide Sources'!$E$6:$BS$290,(W$9+$B23),$C$8)))</f>
        <v/>
      </c>
      <c r="X24" s="74"/>
      <c r="Y24" s="71" t="str">
        <f>IF(INDEX('Hide Sources'!$E$6:$BS$290,(Y$9+$B23),$C$8)="","",IF(INDEX('Hide Sources'!$E$6:$BS$290,(Y$9+$B23),$C$8)="x",INDEX('Hide Sources'!$E$6:$BS$290,(Y$9+$B23),1),INDEX('Hide Sources'!$E$6:$BS$290,(Y$9+$B23),$C$8)))</f>
        <v/>
      </c>
      <c r="Z24" s="74"/>
      <c r="AA24" s="71" t="str">
        <f>IF(INDEX('Hide Sources'!$E$6:$BS$290,(AA$9+$B23),$C$8)="","",IF(INDEX('Hide Sources'!$E$6:$BS$290,(AA$9+$B23),$C$8)="x",INDEX('Hide Sources'!$E$6:$BS$290,(AA$9+$B23),1),INDEX('Hide Sources'!$E$6:$BS$290,(AA$9+$B23),$C$8)))</f>
        <v/>
      </c>
      <c r="AB24" s="74"/>
      <c r="AC24" s="71" t="str">
        <f>IF(INDEX('Hide Sources'!$E$6:$BS$290,(AC$9+$B23),$C$8)="","",IF(INDEX('Hide Sources'!$E$6:$BS$290,(AC$9+$B23),$C$8)="x",INDEX('Hide Sources'!$E$6:$BS$290,(AC$9+$B23),1),INDEX('Hide Sources'!$E$6:$BS$290,(AC$9+$B23),$C$8)))</f>
        <v/>
      </c>
      <c r="AD24" s="74"/>
      <c r="AE24" s="71" t="str">
        <f>IF(INDEX('Hide Sources'!$E$6:$BS$290,(AE$9+$B23),$C$8)="","",IF(INDEX('Hide Sources'!$E$6:$BS$290,(AE$9+$B23),$C$8)="x",INDEX('Hide Sources'!$E$6:$BS$290,(AE$9+$B23),1),INDEX('Hide Sources'!$E$6:$BS$290,(AE$9+$B23),$C$8)))</f>
        <v/>
      </c>
      <c r="AF24" s="74"/>
      <c r="AI24" s="43" t="str">
        <f t="shared" si="1"/>
        <v/>
      </c>
      <c r="AJ24" s="11" t="str">
        <f t="shared" si="2"/>
        <v/>
      </c>
      <c r="AK24" s="11" t="str">
        <f t="shared" si="3"/>
        <v/>
      </c>
      <c r="AL24" s="11" t="str">
        <f t="shared" si="4"/>
        <v/>
      </c>
      <c r="AM24" s="11" t="str">
        <f t="shared" si="5"/>
        <v/>
      </c>
      <c r="AN24" s="11" t="str">
        <f t="shared" si="6"/>
        <v/>
      </c>
      <c r="AO24" s="11" t="str">
        <f t="shared" si="7"/>
        <v/>
      </c>
      <c r="AP24" s="11" t="str">
        <f t="shared" si="8"/>
        <v/>
      </c>
      <c r="AQ24" s="11" t="str">
        <f t="shared" si="9"/>
        <v/>
      </c>
      <c r="AR24" s="11" t="str">
        <f t="shared" si="10"/>
        <v/>
      </c>
      <c r="AS24" s="11" t="str">
        <f t="shared" si="11"/>
        <v/>
      </c>
      <c r="AT24" s="11" t="str">
        <f t="shared" si="12"/>
        <v/>
      </c>
      <c r="AU24" s="11" t="str">
        <f t="shared" si="13"/>
        <v/>
      </c>
      <c r="AV24" s="11" t="str">
        <f t="shared" si="14"/>
        <v/>
      </c>
      <c r="AW24" s="11" t="str">
        <f t="shared" si="15"/>
        <v/>
      </c>
      <c r="AX24" s="11" t="str">
        <f t="shared" si="16"/>
        <v/>
      </c>
      <c r="AY24" s="11" t="str">
        <f t="shared" si="17"/>
        <v/>
      </c>
      <c r="AZ24" s="11" t="str">
        <f t="shared" si="18"/>
        <v/>
      </c>
      <c r="BA24" s="11" t="str">
        <f t="shared" si="19"/>
        <v/>
      </c>
      <c r="BB24" s="11" t="str">
        <f t="shared" si="20"/>
        <v/>
      </c>
      <c r="BC24" s="11" t="str">
        <f t="shared" si="21"/>
        <v/>
      </c>
      <c r="BD24" s="11" t="str">
        <f t="shared" si="22"/>
        <v/>
      </c>
      <c r="BE24" s="11" t="str">
        <f t="shared" si="23"/>
        <v/>
      </c>
      <c r="BF24" s="11" t="str">
        <f t="shared" si="24"/>
        <v/>
      </c>
      <c r="BG24" s="11" t="str">
        <f t="shared" si="25"/>
        <v/>
      </c>
      <c r="BH24" s="11" t="str">
        <f t="shared" si="26"/>
        <v/>
      </c>
      <c r="BI24" s="11" t="str">
        <f t="shared" si="27"/>
        <v/>
      </c>
      <c r="BJ24" s="11" t="str">
        <f t="shared" si="28"/>
        <v/>
      </c>
      <c r="BK24" s="11" t="str">
        <f t="shared" si="29"/>
        <v/>
      </c>
      <c r="BL24" s="67" t="str">
        <f t="shared" si="30"/>
        <v/>
      </c>
      <c r="BO24" s="43" t="b">
        <f t="shared" si="74"/>
        <v>0</v>
      </c>
      <c r="BP24" s="11" t="b">
        <f t="shared" si="90"/>
        <v>0</v>
      </c>
      <c r="BQ24" s="11" t="b">
        <f t="shared" si="91"/>
        <v>0</v>
      </c>
      <c r="BR24" s="11" t="b">
        <f t="shared" si="92"/>
        <v>0</v>
      </c>
      <c r="BS24" s="11" t="b">
        <f t="shared" si="93"/>
        <v>0</v>
      </c>
      <c r="BT24" s="11" t="b">
        <f t="shared" si="94"/>
        <v>0</v>
      </c>
      <c r="BU24" s="11" t="b">
        <f t="shared" si="95"/>
        <v>0</v>
      </c>
      <c r="BV24" s="11" t="b">
        <f t="shared" si="96"/>
        <v>0</v>
      </c>
      <c r="BW24" s="11" t="b">
        <f t="shared" si="97"/>
        <v>0</v>
      </c>
      <c r="BX24" s="11" t="b">
        <f t="shared" si="98"/>
        <v>0</v>
      </c>
      <c r="BY24" s="11" t="b">
        <f t="shared" si="99"/>
        <v>0</v>
      </c>
      <c r="BZ24" s="11" t="b">
        <f t="shared" si="100"/>
        <v>0</v>
      </c>
      <c r="CA24" s="11" t="b">
        <f t="shared" si="101"/>
        <v>0</v>
      </c>
      <c r="CB24" s="11" t="b">
        <f t="shared" si="102"/>
        <v>0</v>
      </c>
      <c r="CC24" s="67" t="b">
        <f t="shared" si="103"/>
        <v>0</v>
      </c>
      <c r="CF24" s="36" t="str">
        <f t="shared" si="75"/>
        <v/>
      </c>
      <c r="CG24" s="20" t="str">
        <f t="shared" si="86"/>
        <v/>
      </c>
      <c r="CH24" s="20" t="str">
        <f t="shared" si="87"/>
        <v/>
      </c>
      <c r="CI24" s="20" t="str">
        <f t="shared" si="88"/>
        <v/>
      </c>
      <c r="CJ24" s="20" t="str">
        <f t="shared" si="89"/>
        <v/>
      </c>
      <c r="CK24" s="20" t="str">
        <f t="shared" si="76"/>
        <v/>
      </c>
      <c r="CL24" s="20" t="str">
        <f t="shared" si="77"/>
        <v/>
      </c>
      <c r="CM24" s="20" t="str">
        <f t="shared" si="78"/>
        <v/>
      </c>
      <c r="CN24" s="20" t="str">
        <f t="shared" si="79"/>
        <v/>
      </c>
      <c r="CO24" s="20" t="str">
        <f t="shared" si="80"/>
        <v/>
      </c>
      <c r="CP24" s="20" t="str">
        <f t="shared" si="81"/>
        <v/>
      </c>
      <c r="CQ24" s="20" t="str">
        <f t="shared" si="82"/>
        <v/>
      </c>
      <c r="CR24" s="20" t="str">
        <f t="shared" si="83"/>
        <v/>
      </c>
      <c r="CS24" s="20" t="str">
        <f t="shared" si="84"/>
        <v/>
      </c>
      <c r="CT24" s="93" t="str">
        <f t="shared" si="85"/>
        <v/>
      </c>
      <c r="CW24" s="36" t="str">
        <f t="shared" si="59"/>
        <v/>
      </c>
      <c r="CX24" s="20" t="str">
        <f t="shared" si="60"/>
        <v/>
      </c>
      <c r="CY24" s="20" t="str">
        <f t="shared" si="61"/>
        <v/>
      </c>
      <c r="CZ24" s="20" t="str">
        <f t="shared" si="62"/>
        <v/>
      </c>
      <c r="DA24" s="20" t="str">
        <f t="shared" si="63"/>
        <v/>
      </c>
      <c r="DB24" s="20" t="str">
        <f t="shared" si="64"/>
        <v/>
      </c>
      <c r="DC24" s="20" t="str">
        <f t="shared" si="65"/>
        <v/>
      </c>
      <c r="DD24" s="20" t="str">
        <f t="shared" si="66"/>
        <v/>
      </c>
      <c r="DE24" s="20" t="str">
        <f t="shared" si="67"/>
        <v/>
      </c>
      <c r="DF24" s="20" t="str">
        <f t="shared" si="68"/>
        <v/>
      </c>
      <c r="DG24" s="20" t="str">
        <f t="shared" si="69"/>
        <v/>
      </c>
      <c r="DH24" s="20" t="str">
        <f t="shared" si="70"/>
        <v/>
      </c>
      <c r="DI24" s="20" t="str">
        <f t="shared" si="71"/>
        <v/>
      </c>
      <c r="DJ24" s="20" t="str">
        <f t="shared" si="72"/>
        <v/>
      </c>
      <c r="DK24" s="93" t="str">
        <f t="shared" si="73"/>
        <v/>
      </c>
    </row>
    <row r="25" spans="2:115" ht="45" customHeight="1" x14ac:dyDescent="0.45">
      <c r="B25" s="63">
        <v>14</v>
      </c>
      <c r="C25" s="71" t="str">
        <f>IF(INDEX('Hide Sources'!$E$6:$BS$290,(C$9+$B24),$C$8)="","",IF(INDEX('Hide Sources'!$E$6:$BS$290,(C$9+$B24),$C$8)="x",INDEX('Hide Sources'!$E$6:$BS$290,(C$9+$B24),1),INDEX('Hide Sources'!$E$6:$BS$290,(C$9+$B24),$C$8)))</f>
        <v/>
      </c>
      <c r="D25" s="74"/>
      <c r="E25" s="71" t="str">
        <f>IF(INDEX('Hide Sources'!$E$6:$BS$290,(E$9+$B24),$C$8)="","",IF(INDEX('Hide Sources'!$E$6:$BS$290,(E$9+$B24),$C$8)="x",INDEX('Hide Sources'!$E$6:$BS$290,(E$9+$B24),1),INDEX('Hide Sources'!$E$6:$BS$290,(E$9+$B24),$C$8)))</f>
        <v/>
      </c>
      <c r="F25" s="74"/>
      <c r="G25" s="71" t="str">
        <f>IF(INDEX('Hide Sources'!$E$6:$BS$290,(G$9+$B24),$C$8)="","",IF(INDEX('Hide Sources'!$E$6:$BS$290,(G$9+$B24),$C$8)="x",INDEX('Hide Sources'!$E$6:$BS$290,(G$9+$B24),1),INDEX('Hide Sources'!$E$6:$BS$290,(G$9+$B24),$C$8)))</f>
        <v/>
      </c>
      <c r="H25" s="74"/>
      <c r="I25" s="71" t="str">
        <f>IF(INDEX('Hide Sources'!$E$6:$BS$290,(I$9+$B24),$C$8)="","",IF(INDEX('Hide Sources'!$E$6:$BS$290,(I$9+$B24),$C$8)="x",INDEX('Hide Sources'!$E$6:$BS$290,(I$9+$B24),1),INDEX('Hide Sources'!$E$6:$BS$290,(I$9+$B24),$C$8)))</f>
        <v/>
      </c>
      <c r="J25" s="74"/>
      <c r="K25" s="71" t="str">
        <f>IF(INDEX('Hide Sources'!$E$6:$BS$290,(K$9+$B24),$C$8)="","",IF(INDEX('Hide Sources'!$E$6:$BS$290,(K$9+$B24),$C$8)="x",INDEX('Hide Sources'!$E$6:$BS$290,(K$9+$B24),1),INDEX('Hide Sources'!$E$6:$BS$290,(K$9+$B24),$C$8)))</f>
        <v/>
      </c>
      <c r="L25" s="74"/>
      <c r="M25" s="71" t="str">
        <f>IF(INDEX('Hide Sources'!$E$6:$BS$290,(M$9+$B24),$C$8)="","",IF(INDEX('Hide Sources'!$E$6:$BS$290,(M$9+$B24),$C$8)="x",INDEX('Hide Sources'!$E$6:$BS$290,(M$9+$B24),1),INDEX('Hide Sources'!$E$6:$BS$290,(M$9+$B24),$C$8)))</f>
        <v/>
      </c>
      <c r="N25" s="74"/>
      <c r="O25" s="71" t="str">
        <f>IF(INDEX('Hide Sources'!$E$6:$BS$290,(O$9+$B24),$C$8)="","",IF(INDEX('Hide Sources'!$E$6:$BS$290,(O$9+$B24),$C$8)="x",INDEX('Hide Sources'!$E$6:$BS$290,(O$9+$B24),1),INDEX('Hide Sources'!$E$6:$BS$290,(O$9+$B24),$C$8)))</f>
        <v/>
      </c>
      <c r="P25" s="74"/>
      <c r="Q25" s="71" t="str">
        <f>IF(INDEX('Hide Sources'!$E$6:$BS$290,(Q$9+$B24),$C$8)="","",IF(INDEX('Hide Sources'!$E$6:$BS$290,(Q$9+$B24),$C$8)="x",INDEX('Hide Sources'!$E$6:$BS$290,(Q$9+$B24),1),INDEX('Hide Sources'!$E$6:$BS$290,(Q$9+$B24),$C$8)))</f>
        <v/>
      </c>
      <c r="R25" s="74"/>
      <c r="S25" s="71" t="str">
        <f>IF(INDEX('Hide Sources'!$E$6:$BS$290,(S$9+$B24),$C$8)="","",IF(INDEX('Hide Sources'!$E$6:$BS$290,(S$9+$B24),$C$8)="x",INDEX('Hide Sources'!$E$6:$BS$290,(S$9+$B24),1),INDEX('Hide Sources'!$E$6:$BS$290,(S$9+$B24),$C$8)))</f>
        <v/>
      </c>
      <c r="T25" s="74"/>
      <c r="U25" s="71" t="str">
        <f>IF(INDEX('Hide Sources'!$E$6:$BS$290,(U$9+$B24),$C$8)="","",IF(INDEX('Hide Sources'!$E$6:$BS$290,(U$9+$B24),$C$8)="x",INDEX('Hide Sources'!$E$6:$BS$290,(U$9+$B24),1),INDEX('Hide Sources'!$E$6:$BS$290,(U$9+$B24),$C$8)))</f>
        <v/>
      </c>
      <c r="V25" s="74"/>
      <c r="W25" s="71" t="str">
        <f>IF(INDEX('Hide Sources'!$E$6:$BS$290,(W$9+$B24),$C$8)="","",IF(INDEX('Hide Sources'!$E$6:$BS$290,(W$9+$B24),$C$8)="x",INDEX('Hide Sources'!$E$6:$BS$290,(W$9+$B24),1),INDEX('Hide Sources'!$E$6:$BS$290,(W$9+$B24),$C$8)))</f>
        <v/>
      </c>
      <c r="X25" s="74"/>
      <c r="Y25" s="71" t="str">
        <f>IF(INDEX('Hide Sources'!$E$6:$BS$290,(Y$9+$B24),$C$8)="","",IF(INDEX('Hide Sources'!$E$6:$BS$290,(Y$9+$B24),$C$8)="x",INDEX('Hide Sources'!$E$6:$BS$290,(Y$9+$B24),1),INDEX('Hide Sources'!$E$6:$BS$290,(Y$9+$B24),$C$8)))</f>
        <v/>
      </c>
      <c r="Z25" s="74"/>
      <c r="AA25" s="71" t="str">
        <f>IF(INDEX('Hide Sources'!$E$6:$BS$290,(AA$9+$B24),$C$8)="","",IF(INDEX('Hide Sources'!$E$6:$BS$290,(AA$9+$B24),$C$8)="x",INDEX('Hide Sources'!$E$6:$BS$290,(AA$9+$B24),1),INDEX('Hide Sources'!$E$6:$BS$290,(AA$9+$B24),$C$8)))</f>
        <v/>
      </c>
      <c r="AB25" s="74"/>
      <c r="AC25" s="71" t="str">
        <f>IF(INDEX('Hide Sources'!$E$6:$BS$290,(AC$9+$B24),$C$8)="","",IF(INDEX('Hide Sources'!$E$6:$BS$290,(AC$9+$B24),$C$8)="x",INDEX('Hide Sources'!$E$6:$BS$290,(AC$9+$B24),1),INDEX('Hide Sources'!$E$6:$BS$290,(AC$9+$B24),$C$8)))</f>
        <v/>
      </c>
      <c r="AD25" s="74"/>
      <c r="AE25" s="71" t="str">
        <f>IF(INDEX('Hide Sources'!$E$6:$BS$290,(AE$9+$B24),$C$8)="","",IF(INDEX('Hide Sources'!$E$6:$BS$290,(AE$9+$B24),$C$8)="x",INDEX('Hide Sources'!$E$6:$BS$290,(AE$9+$B24),1),INDEX('Hide Sources'!$E$6:$BS$290,(AE$9+$B24),$C$8)))</f>
        <v/>
      </c>
      <c r="AF25" s="74"/>
      <c r="AI25" s="43" t="str">
        <f t="shared" si="1"/>
        <v/>
      </c>
      <c r="AJ25" s="11" t="str">
        <f t="shared" si="2"/>
        <v/>
      </c>
      <c r="AK25" s="11" t="str">
        <f t="shared" si="3"/>
        <v/>
      </c>
      <c r="AL25" s="11" t="str">
        <f t="shared" si="4"/>
        <v/>
      </c>
      <c r="AM25" s="11" t="str">
        <f t="shared" si="5"/>
        <v/>
      </c>
      <c r="AN25" s="11" t="str">
        <f t="shared" si="6"/>
        <v/>
      </c>
      <c r="AO25" s="11" t="str">
        <f t="shared" si="7"/>
        <v/>
      </c>
      <c r="AP25" s="11" t="str">
        <f t="shared" si="8"/>
        <v/>
      </c>
      <c r="AQ25" s="11" t="str">
        <f t="shared" si="9"/>
        <v/>
      </c>
      <c r="AR25" s="11" t="str">
        <f t="shared" si="10"/>
        <v/>
      </c>
      <c r="AS25" s="11" t="str">
        <f t="shared" si="11"/>
        <v/>
      </c>
      <c r="AT25" s="11" t="str">
        <f t="shared" si="12"/>
        <v/>
      </c>
      <c r="AU25" s="11" t="str">
        <f t="shared" si="13"/>
        <v/>
      </c>
      <c r="AV25" s="11" t="str">
        <f t="shared" si="14"/>
        <v/>
      </c>
      <c r="AW25" s="11" t="str">
        <f t="shared" si="15"/>
        <v/>
      </c>
      <c r="AX25" s="11" t="str">
        <f t="shared" si="16"/>
        <v/>
      </c>
      <c r="AY25" s="11" t="str">
        <f t="shared" si="17"/>
        <v/>
      </c>
      <c r="AZ25" s="11" t="str">
        <f t="shared" si="18"/>
        <v/>
      </c>
      <c r="BA25" s="11" t="str">
        <f t="shared" si="19"/>
        <v/>
      </c>
      <c r="BB25" s="11" t="str">
        <f t="shared" si="20"/>
        <v/>
      </c>
      <c r="BC25" s="11" t="str">
        <f t="shared" si="21"/>
        <v/>
      </c>
      <c r="BD25" s="11" t="str">
        <f t="shared" si="22"/>
        <v/>
      </c>
      <c r="BE25" s="11" t="str">
        <f t="shared" si="23"/>
        <v/>
      </c>
      <c r="BF25" s="11" t="str">
        <f t="shared" si="24"/>
        <v/>
      </c>
      <c r="BG25" s="11" t="str">
        <f t="shared" si="25"/>
        <v/>
      </c>
      <c r="BH25" s="11" t="str">
        <f t="shared" si="26"/>
        <v/>
      </c>
      <c r="BI25" s="11" t="str">
        <f t="shared" si="27"/>
        <v/>
      </c>
      <c r="BJ25" s="11" t="str">
        <f t="shared" si="28"/>
        <v/>
      </c>
      <c r="BK25" s="11" t="str">
        <f t="shared" si="29"/>
        <v/>
      </c>
      <c r="BL25" s="67" t="str">
        <f t="shared" si="30"/>
        <v/>
      </c>
      <c r="BO25" s="43" t="b">
        <f t="shared" si="74"/>
        <v>0</v>
      </c>
      <c r="BP25" s="11" t="b">
        <f t="shared" si="90"/>
        <v>0</v>
      </c>
      <c r="BQ25" s="11" t="b">
        <f t="shared" si="91"/>
        <v>0</v>
      </c>
      <c r="BR25" s="11" t="b">
        <f t="shared" si="92"/>
        <v>0</v>
      </c>
      <c r="BS25" s="11" t="b">
        <f t="shared" si="93"/>
        <v>0</v>
      </c>
      <c r="BT25" s="11" t="b">
        <f t="shared" si="94"/>
        <v>0</v>
      </c>
      <c r="BU25" s="11" t="b">
        <f t="shared" si="95"/>
        <v>0</v>
      </c>
      <c r="BV25" s="11" t="b">
        <f t="shared" si="96"/>
        <v>0</v>
      </c>
      <c r="BW25" s="11" t="b">
        <f t="shared" si="97"/>
        <v>0</v>
      </c>
      <c r="BX25" s="11" t="b">
        <f t="shared" si="98"/>
        <v>0</v>
      </c>
      <c r="BY25" s="11" t="b">
        <f t="shared" si="99"/>
        <v>0</v>
      </c>
      <c r="BZ25" s="11" t="b">
        <f t="shared" si="100"/>
        <v>0</v>
      </c>
      <c r="CA25" s="11" t="b">
        <f t="shared" si="101"/>
        <v>0</v>
      </c>
      <c r="CB25" s="11" t="b">
        <f t="shared" si="102"/>
        <v>0</v>
      </c>
      <c r="CC25" s="67" t="b">
        <f t="shared" si="103"/>
        <v>0</v>
      </c>
      <c r="CF25" s="36" t="str">
        <f t="shared" si="75"/>
        <v/>
      </c>
      <c r="CG25" s="20" t="str">
        <f t="shared" si="86"/>
        <v/>
      </c>
      <c r="CH25" s="20" t="str">
        <f t="shared" si="87"/>
        <v/>
      </c>
      <c r="CI25" s="20" t="str">
        <f t="shared" si="88"/>
        <v/>
      </c>
      <c r="CJ25" s="20" t="str">
        <f t="shared" si="89"/>
        <v/>
      </c>
      <c r="CK25" s="20" t="str">
        <f t="shared" si="76"/>
        <v/>
      </c>
      <c r="CL25" s="20" t="str">
        <f t="shared" si="77"/>
        <v/>
      </c>
      <c r="CM25" s="20" t="str">
        <f t="shared" si="78"/>
        <v/>
      </c>
      <c r="CN25" s="20" t="str">
        <f t="shared" si="79"/>
        <v/>
      </c>
      <c r="CO25" s="20" t="str">
        <f t="shared" si="80"/>
        <v/>
      </c>
      <c r="CP25" s="20" t="str">
        <f t="shared" si="81"/>
        <v/>
      </c>
      <c r="CQ25" s="20" t="str">
        <f t="shared" si="82"/>
        <v/>
      </c>
      <c r="CR25" s="20" t="str">
        <f t="shared" si="83"/>
        <v/>
      </c>
      <c r="CS25" s="20" t="str">
        <f t="shared" si="84"/>
        <v/>
      </c>
      <c r="CT25" s="93" t="str">
        <f t="shared" si="85"/>
        <v/>
      </c>
      <c r="CW25" s="36" t="str">
        <f t="shared" si="59"/>
        <v/>
      </c>
      <c r="CX25" s="20" t="str">
        <f t="shared" si="60"/>
        <v/>
      </c>
      <c r="CY25" s="20" t="str">
        <f t="shared" si="61"/>
        <v/>
      </c>
      <c r="CZ25" s="20" t="str">
        <f t="shared" si="62"/>
        <v/>
      </c>
      <c r="DA25" s="20" t="str">
        <f t="shared" si="63"/>
        <v/>
      </c>
      <c r="DB25" s="20" t="str">
        <f t="shared" si="64"/>
        <v/>
      </c>
      <c r="DC25" s="20" t="str">
        <f t="shared" si="65"/>
        <v/>
      </c>
      <c r="DD25" s="20" t="str">
        <f t="shared" si="66"/>
        <v/>
      </c>
      <c r="DE25" s="20" t="str">
        <f t="shared" si="67"/>
        <v/>
      </c>
      <c r="DF25" s="20" t="str">
        <f t="shared" si="68"/>
        <v/>
      </c>
      <c r="DG25" s="20" t="str">
        <f t="shared" si="69"/>
        <v/>
      </c>
      <c r="DH25" s="20" t="str">
        <f t="shared" si="70"/>
        <v/>
      </c>
      <c r="DI25" s="20" t="str">
        <f t="shared" si="71"/>
        <v/>
      </c>
      <c r="DJ25" s="20" t="str">
        <f t="shared" si="72"/>
        <v/>
      </c>
      <c r="DK25" s="93" t="str">
        <f t="shared" si="73"/>
        <v/>
      </c>
    </row>
    <row r="26" spans="2:115" ht="45" customHeight="1" x14ac:dyDescent="0.45">
      <c r="B26" s="63">
        <v>15</v>
      </c>
      <c r="C26" s="71" t="str">
        <f>IF(INDEX('Hide Sources'!$E$6:$BS$290,(C$9+$B25),$C$8)="","",IF(INDEX('Hide Sources'!$E$6:$BS$290,(C$9+$B25),$C$8)="x",INDEX('Hide Sources'!$E$6:$BS$290,(C$9+$B25),1),INDEX('Hide Sources'!$E$6:$BS$290,(C$9+$B25),$C$8)))</f>
        <v/>
      </c>
      <c r="D26" s="74"/>
      <c r="E26" s="71" t="str">
        <f>IF(INDEX('Hide Sources'!$E$6:$BS$290,(E$9+$B25),$C$8)="","",IF(INDEX('Hide Sources'!$E$6:$BS$290,(E$9+$B25),$C$8)="x",INDEX('Hide Sources'!$E$6:$BS$290,(E$9+$B25),1),INDEX('Hide Sources'!$E$6:$BS$290,(E$9+$B25),$C$8)))</f>
        <v/>
      </c>
      <c r="F26" s="74"/>
      <c r="G26" s="71" t="str">
        <f>IF(INDEX('Hide Sources'!$E$6:$BS$290,(G$9+$B25),$C$8)="","",IF(INDEX('Hide Sources'!$E$6:$BS$290,(G$9+$B25),$C$8)="x",INDEX('Hide Sources'!$E$6:$BS$290,(G$9+$B25),1),INDEX('Hide Sources'!$E$6:$BS$290,(G$9+$B25),$C$8)))</f>
        <v/>
      </c>
      <c r="H26" s="74"/>
      <c r="I26" s="71" t="str">
        <f>IF(INDEX('Hide Sources'!$E$6:$BS$290,(I$9+$B25),$C$8)="","",IF(INDEX('Hide Sources'!$E$6:$BS$290,(I$9+$B25),$C$8)="x",INDEX('Hide Sources'!$E$6:$BS$290,(I$9+$B25),1),INDEX('Hide Sources'!$E$6:$BS$290,(I$9+$B25),$C$8)))</f>
        <v/>
      </c>
      <c r="J26" s="74"/>
      <c r="K26" s="71" t="str">
        <f>IF(INDEX('Hide Sources'!$E$6:$BS$290,(K$9+$B25),$C$8)="","",IF(INDEX('Hide Sources'!$E$6:$BS$290,(K$9+$B25),$C$8)="x",INDEX('Hide Sources'!$E$6:$BS$290,(K$9+$B25),1),INDEX('Hide Sources'!$E$6:$BS$290,(K$9+$B25),$C$8)))</f>
        <v/>
      </c>
      <c r="L26" s="74"/>
      <c r="M26" s="71" t="str">
        <f>IF(INDEX('Hide Sources'!$E$6:$BS$290,(M$9+$B25),$C$8)="","",IF(INDEX('Hide Sources'!$E$6:$BS$290,(M$9+$B25),$C$8)="x",INDEX('Hide Sources'!$E$6:$BS$290,(M$9+$B25),1),INDEX('Hide Sources'!$E$6:$BS$290,(M$9+$B25),$C$8)))</f>
        <v/>
      </c>
      <c r="N26" s="74"/>
      <c r="O26" s="71" t="str">
        <f>IF(INDEX('Hide Sources'!$E$6:$BS$290,(O$9+$B25),$C$8)="","",IF(INDEX('Hide Sources'!$E$6:$BS$290,(O$9+$B25),$C$8)="x",INDEX('Hide Sources'!$E$6:$BS$290,(O$9+$B25),1),INDEX('Hide Sources'!$E$6:$BS$290,(O$9+$B25),$C$8)))</f>
        <v/>
      </c>
      <c r="P26" s="74"/>
      <c r="Q26" s="71" t="str">
        <f>IF(INDEX('Hide Sources'!$E$6:$BS$290,(Q$9+$B25),$C$8)="","",IF(INDEX('Hide Sources'!$E$6:$BS$290,(Q$9+$B25),$C$8)="x",INDEX('Hide Sources'!$E$6:$BS$290,(Q$9+$B25),1),INDEX('Hide Sources'!$E$6:$BS$290,(Q$9+$B25),$C$8)))</f>
        <v/>
      </c>
      <c r="R26" s="74"/>
      <c r="S26" s="71" t="str">
        <f>IF(INDEX('Hide Sources'!$E$6:$BS$290,(S$9+$B25),$C$8)="","",IF(INDEX('Hide Sources'!$E$6:$BS$290,(S$9+$B25),$C$8)="x",INDEX('Hide Sources'!$E$6:$BS$290,(S$9+$B25),1),INDEX('Hide Sources'!$E$6:$BS$290,(S$9+$B25),$C$8)))</f>
        <v/>
      </c>
      <c r="T26" s="74"/>
      <c r="U26" s="71" t="str">
        <f>IF(INDEX('Hide Sources'!$E$6:$BS$290,(U$9+$B25),$C$8)="","",IF(INDEX('Hide Sources'!$E$6:$BS$290,(U$9+$B25),$C$8)="x",INDEX('Hide Sources'!$E$6:$BS$290,(U$9+$B25),1),INDEX('Hide Sources'!$E$6:$BS$290,(U$9+$B25),$C$8)))</f>
        <v/>
      </c>
      <c r="V26" s="74"/>
      <c r="W26" s="71" t="str">
        <f>IF(INDEX('Hide Sources'!$E$6:$BS$290,(W$9+$B25),$C$8)="","",IF(INDEX('Hide Sources'!$E$6:$BS$290,(W$9+$B25),$C$8)="x",INDEX('Hide Sources'!$E$6:$BS$290,(W$9+$B25),1),INDEX('Hide Sources'!$E$6:$BS$290,(W$9+$B25),$C$8)))</f>
        <v/>
      </c>
      <c r="X26" s="74"/>
      <c r="Y26" s="71" t="str">
        <f>IF(INDEX('Hide Sources'!$E$6:$BS$290,(Y$9+$B25),$C$8)="","",IF(INDEX('Hide Sources'!$E$6:$BS$290,(Y$9+$B25),$C$8)="x",INDEX('Hide Sources'!$E$6:$BS$290,(Y$9+$B25),1),INDEX('Hide Sources'!$E$6:$BS$290,(Y$9+$B25),$C$8)))</f>
        <v/>
      </c>
      <c r="Z26" s="74"/>
      <c r="AA26" s="71" t="str">
        <f>IF(INDEX('Hide Sources'!$E$6:$BS$290,(AA$9+$B25),$C$8)="","",IF(INDEX('Hide Sources'!$E$6:$BS$290,(AA$9+$B25),$C$8)="x",INDEX('Hide Sources'!$E$6:$BS$290,(AA$9+$B25),1),INDEX('Hide Sources'!$E$6:$BS$290,(AA$9+$B25),$C$8)))</f>
        <v/>
      </c>
      <c r="AB26" s="74"/>
      <c r="AC26" s="71" t="str">
        <f>IF(INDEX('Hide Sources'!$E$6:$BS$290,(AC$9+$B25),$C$8)="","",IF(INDEX('Hide Sources'!$E$6:$BS$290,(AC$9+$B25),$C$8)="x",INDEX('Hide Sources'!$E$6:$BS$290,(AC$9+$B25),1),INDEX('Hide Sources'!$E$6:$BS$290,(AC$9+$B25),$C$8)))</f>
        <v/>
      </c>
      <c r="AD26" s="74"/>
      <c r="AE26" s="71" t="str">
        <f>IF(INDEX('Hide Sources'!$E$6:$BS$290,(AE$9+$B25),$C$8)="","",IF(INDEX('Hide Sources'!$E$6:$BS$290,(AE$9+$B25),$C$8)="x",INDEX('Hide Sources'!$E$6:$BS$290,(AE$9+$B25),1),INDEX('Hide Sources'!$E$6:$BS$290,(AE$9+$B25),$C$8)))</f>
        <v/>
      </c>
      <c r="AF26" s="74"/>
      <c r="AI26" s="43" t="str">
        <f t="shared" si="1"/>
        <v/>
      </c>
      <c r="AJ26" s="11" t="str">
        <f t="shared" si="2"/>
        <v/>
      </c>
      <c r="AK26" s="11" t="str">
        <f t="shared" si="3"/>
        <v/>
      </c>
      <c r="AL26" s="11" t="str">
        <f t="shared" si="4"/>
        <v/>
      </c>
      <c r="AM26" s="11" t="str">
        <f t="shared" si="5"/>
        <v/>
      </c>
      <c r="AN26" s="11" t="str">
        <f t="shared" si="6"/>
        <v/>
      </c>
      <c r="AO26" s="11" t="str">
        <f t="shared" si="7"/>
        <v/>
      </c>
      <c r="AP26" s="11" t="str">
        <f t="shared" si="8"/>
        <v/>
      </c>
      <c r="AQ26" s="11" t="str">
        <f t="shared" si="9"/>
        <v/>
      </c>
      <c r="AR26" s="11" t="str">
        <f t="shared" si="10"/>
        <v/>
      </c>
      <c r="AS26" s="11" t="str">
        <f t="shared" si="11"/>
        <v/>
      </c>
      <c r="AT26" s="11" t="str">
        <f t="shared" si="12"/>
        <v/>
      </c>
      <c r="AU26" s="11" t="str">
        <f t="shared" si="13"/>
        <v/>
      </c>
      <c r="AV26" s="11" t="str">
        <f t="shared" si="14"/>
        <v/>
      </c>
      <c r="AW26" s="11" t="str">
        <f t="shared" si="15"/>
        <v/>
      </c>
      <c r="AX26" s="11" t="str">
        <f t="shared" si="16"/>
        <v/>
      </c>
      <c r="AY26" s="11" t="str">
        <f t="shared" si="17"/>
        <v/>
      </c>
      <c r="AZ26" s="11" t="str">
        <f t="shared" si="18"/>
        <v/>
      </c>
      <c r="BA26" s="11" t="str">
        <f t="shared" si="19"/>
        <v/>
      </c>
      <c r="BB26" s="11" t="str">
        <f t="shared" si="20"/>
        <v/>
      </c>
      <c r="BC26" s="11" t="str">
        <f t="shared" si="21"/>
        <v/>
      </c>
      <c r="BD26" s="11" t="str">
        <f t="shared" si="22"/>
        <v/>
      </c>
      <c r="BE26" s="11" t="str">
        <f t="shared" si="23"/>
        <v/>
      </c>
      <c r="BF26" s="11" t="str">
        <f t="shared" si="24"/>
        <v/>
      </c>
      <c r="BG26" s="11" t="str">
        <f t="shared" si="25"/>
        <v/>
      </c>
      <c r="BH26" s="11" t="str">
        <f t="shared" si="26"/>
        <v/>
      </c>
      <c r="BI26" s="11" t="str">
        <f t="shared" si="27"/>
        <v/>
      </c>
      <c r="BJ26" s="11" t="str">
        <f t="shared" si="28"/>
        <v/>
      </c>
      <c r="BK26" s="11" t="str">
        <f t="shared" si="29"/>
        <v/>
      </c>
      <c r="BL26" s="67" t="str">
        <f t="shared" si="30"/>
        <v/>
      </c>
      <c r="BO26" s="43" t="b">
        <f t="shared" si="74"/>
        <v>0</v>
      </c>
      <c r="BP26" s="11" t="b">
        <f t="shared" si="90"/>
        <v>0</v>
      </c>
      <c r="BQ26" s="11" t="b">
        <f t="shared" si="91"/>
        <v>0</v>
      </c>
      <c r="BR26" s="11" t="b">
        <f t="shared" si="92"/>
        <v>0</v>
      </c>
      <c r="BS26" s="11" t="b">
        <f t="shared" si="93"/>
        <v>0</v>
      </c>
      <c r="BT26" s="11" t="b">
        <f t="shared" si="94"/>
        <v>0</v>
      </c>
      <c r="BU26" s="11" t="b">
        <f t="shared" si="95"/>
        <v>0</v>
      </c>
      <c r="BV26" s="11" t="b">
        <f t="shared" si="96"/>
        <v>0</v>
      </c>
      <c r="BW26" s="11" t="b">
        <f t="shared" si="97"/>
        <v>0</v>
      </c>
      <c r="BX26" s="11" t="b">
        <f t="shared" si="98"/>
        <v>0</v>
      </c>
      <c r="BY26" s="11" t="b">
        <f t="shared" si="99"/>
        <v>0</v>
      </c>
      <c r="BZ26" s="11" t="b">
        <f t="shared" si="100"/>
        <v>0</v>
      </c>
      <c r="CA26" s="11" t="b">
        <f t="shared" si="101"/>
        <v>0</v>
      </c>
      <c r="CB26" s="11" t="b">
        <f t="shared" si="102"/>
        <v>0</v>
      </c>
      <c r="CC26" s="67" t="b">
        <f t="shared" si="103"/>
        <v>0</v>
      </c>
      <c r="CF26" s="36" t="str">
        <f t="shared" si="75"/>
        <v/>
      </c>
      <c r="CG26" s="20" t="str">
        <f t="shared" si="86"/>
        <v/>
      </c>
      <c r="CH26" s="20" t="str">
        <f t="shared" si="87"/>
        <v/>
      </c>
      <c r="CI26" s="20" t="str">
        <f t="shared" si="88"/>
        <v/>
      </c>
      <c r="CJ26" s="20" t="str">
        <f t="shared" si="89"/>
        <v/>
      </c>
      <c r="CK26" s="20" t="str">
        <f t="shared" si="76"/>
        <v/>
      </c>
      <c r="CL26" s="20" t="str">
        <f t="shared" si="77"/>
        <v/>
      </c>
      <c r="CM26" s="20" t="str">
        <f t="shared" si="78"/>
        <v/>
      </c>
      <c r="CN26" s="20" t="str">
        <f t="shared" si="79"/>
        <v/>
      </c>
      <c r="CO26" s="20" t="str">
        <f t="shared" si="80"/>
        <v/>
      </c>
      <c r="CP26" s="20" t="str">
        <f t="shared" si="81"/>
        <v/>
      </c>
      <c r="CQ26" s="20" t="str">
        <f t="shared" si="82"/>
        <v/>
      </c>
      <c r="CR26" s="20" t="str">
        <f t="shared" si="83"/>
        <v/>
      </c>
      <c r="CS26" s="20" t="str">
        <f t="shared" si="84"/>
        <v/>
      </c>
      <c r="CT26" s="93" t="str">
        <f t="shared" si="85"/>
        <v/>
      </c>
      <c r="CW26" s="36" t="str">
        <f t="shared" si="59"/>
        <v/>
      </c>
      <c r="CX26" s="20" t="str">
        <f t="shared" si="60"/>
        <v/>
      </c>
      <c r="CY26" s="20" t="str">
        <f t="shared" si="61"/>
        <v/>
      </c>
      <c r="CZ26" s="20" t="str">
        <f t="shared" si="62"/>
        <v/>
      </c>
      <c r="DA26" s="20" t="str">
        <f t="shared" si="63"/>
        <v/>
      </c>
      <c r="DB26" s="20" t="str">
        <f t="shared" si="64"/>
        <v/>
      </c>
      <c r="DC26" s="20" t="str">
        <f t="shared" si="65"/>
        <v/>
      </c>
      <c r="DD26" s="20" t="str">
        <f t="shared" si="66"/>
        <v/>
      </c>
      <c r="DE26" s="20" t="str">
        <f t="shared" si="67"/>
        <v/>
      </c>
      <c r="DF26" s="20" t="str">
        <f t="shared" si="68"/>
        <v/>
      </c>
      <c r="DG26" s="20" t="str">
        <f t="shared" si="69"/>
        <v/>
      </c>
      <c r="DH26" s="20" t="str">
        <f t="shared" si="70"/>
        <v/>
      </c>
      <c r="DI26" s="20" t="str">
        <f t="shared" si="71"/>
        <v/>
      </c>
      <c r="DJ26" s="20" t="str">
        <f t="shared" si="72"/>
        <v/>
      </c>
      <c r="DK26" s="93" t="str">
        <f t="shared" si="73"/>
        <v/>
      </c>
    </row>
    <row r="27" spans="2:115" ht="45" customHeight="1" x14ac:dyDescent="0.45">
      <c r="B27" s="63">
        <v>16</v>
      </c>
      <c r="C27" s="71" t="str">
        <f>IF(INDEX('Hide Sources'!$E$6:$BS$290,(C$9+$B26),$C$8)="","",IF(INDEX('Hide Sources'!$E$6:$BS$290,(C$9+$B26),$C$8)="x",INDEX('Hide Sources'!$E$6:$BS$290,(C$9+$B26),1),INDEX('Hide Sources'!$E$6:$BS$290,(C$9+$B26),$C$8)))</f>
        <v/>
      </c>
      <c r="D27" s="74"/>
      <c r="E27" s="71" t="str">
        <f>IF(INDEX('Hide Sources'!$E$6:$BS$290,(E$9+$B26),$C$8)="","",IF(INDEX('Hide Sources'!$E$6:$BS$290,(E$9+$B26),$C$8)="x",INDEX('Hide Sources'!$E$6:$BS$290,(E$9+$B26),1),INDEX('Hide Sources'!$E$6:$BS$290,(E$9+$B26),$C$8)))</f>
        <v/>
      </c>
      <c r="F27" s="74"/>
      <c r="G27" s="71" t="str">
        <f>IF(INDEX('Hide Sources'!$E$6:$BS$290,(G$9+$B26),$C$8)="","",IF(INDEX('Hide Sources'!$E$6:$BS$290,(G$9+$B26),$C$8)="x",INDEX('Hide Sources'!$E$6:$BS$290,(G$9+$B26),1),INDEX('Hide Sources'!$E$6:$BS$290,(G$9+$B26),$C$8)))</f>
        <v/>
      </c>
      <c r="H27" s="74"/>
      <c r="I27" s="71" t="str">
        <f>IF(INDEX('Hide Sources'!$E$6:$BS$290,(I$9+$B26),$C$8)="","",IF(INDEX('Hide Sources'!$E$6:$BS$290,(I$9+$B26),$C$8)="x",INDEX('Hide Sources'!$E$6:$BS$290,(I$9+$B26),1),INDEX('Hide Sources'!$E$6:$BS$290,(I$9+$B26),$C$8)))</f>
        <v/>
      </c>
      <c r="J27" s="74"/>
      <c r="K27" s="71" t="str">
        <f>IF(INDEX('Hide Sources'!$E$6:$BS$290,(K$9+$B26),$C$8)="","",IF(INDEX('Hide Sources'!$E$6:$BS$290,(K$9+$B26),$C$8)="x",INDEX('Hide Sources'!$E$6:$BS$290,(K$9+$B26),1),INDEX('Hide Sources'!$E$6:$BS$290,(K$9+$B26),$C$8)))</f>
        <v/>
      </c>
      <c r="L27" s="74"/>
      <c r="M27" s="71" t="str">
        <f>IF(INDEX('Hide Sources'!$E$6:$BS$290,(M$9+$B26),$C$8)="","",IF(INDEX('Hide Sources'!$E$6:$BS$290,(M$9+$B26),$C$8)="x",INDEX('Hide Sources'!$E$6:$BS$290,(M$9+$B26),1),INDEX('Hide Sources'!$E$6:$BS$290,(M$9+$B26),$C$8)))</f>
        <v/>
      </c>
      <c r="N27" s="74"/>
      <c r="O27" s="71" t="str">
        <f>IF(INDEX('Hide Sources'!$E$6:$BS$290,(O$9+$B26),$C$8)="","",IF(INDEX('Hide Sources'!$E$6:$BS$290,(O$9+$B26),$C$8)="x",INDEX('Hide Sources'!$E$6:$BS$290,(O$9+$B26),1),INDEX('Hide Sources'!$E$6:$BS$290,(O$9+$B26),$C$8)))</f>
        <v/>
      </c>
      <c r="P27" s="74"/>
      <c r="Q27" s="71" t="str">
        <f>IF(INDEX('Hide Sources'!$E$6:$BS$290,(Q$9+$B26),$C$8)="","",IF(INDEX('Hide Sources'!$E$6:$BS$290,(Q$9+$B26),$C$8)="x",INDEX('Hide Sources'!$E$6:$BS$290,(Q$9+$B26),1),INDEX('Hide Sources'!$E$6:$BS$290,(Q$9+$B26),$C$8)))</f>
        <v/>
      </c>
      <c r="R27" s="74"/>
      <c r="S27" s="71" t="str">
        <f>IF(INDEX('Hide Sources'!$E$6:$BS$290,(S$9+$B26),$C$8)="","",IF(INDEX('Hide Sources'!$E$6:$BS$290,(S$9+$B26),$C$8)="x",INDEX('Hide Sources'!$E$6:$BS$290,(S$9+$B26),1),INDEX('Hide Sources'!$E$6:$BS$290,(S$9+$B26),$C$8)))</f>
        <v/>
      </c>
      <c r="T27" s="74"/>
      <c r="U27" s="71" t="str">
        <f>IF(INDEX('Hide Sources'!$E$6:$BS$290,(U$9+$B26),$C$8)="","",IF(INDEX('Hide Sources'!$E$6:$BS$290,(U$9+$B26),$C$8)="x",INDEX('Hide Sources'!$E$6:$BS$290,(U$9+$B26),1),INDEX('Hide Sources'!$E$6:$BS$290,(U$9+$B26),$C$8)))</f>
        <v/>
      </c>
      <c r="V27" s="74"/>
      <c r="W27" s="71" t="str">
        <f>IF(INDEX('Hide Sources'!$E$6:$BS$290,(W$9+$B26),$C$8)="","",IF(INDEX('Hide Sources'!$E$6:$BS$290,(W$9+$B26),$C$8)="x",INDEX('Hide Sources'!$E$6:$BS$290,(W$9+$B26),1),INDEX('Hide Sources'!$E$6:$BS$290,(W$9+$B26),$C$8)))</f>
        <v/>
      </c>
      <c r="X27" s="74"/>
      <c r="Y27" s="71" t="str">
        <f>IF(INDEX('Hide Sources'!$E$6:$BS$290,(Y$9+$B26),$C$8)="","",IF(INDEX('Hide Sources'!$E$6:$BS$290,(Y$9+$B26),$C$8)="x",INDEX('Hide Sources'!$E$6:$BS$290,(Y$9+$B26),1),INDEX('Hide Sources'!$E$6:$BS$290,(Y$9+$B26),$C$8)))</f>
        <v/>
      </c>
      <c r="Z27" s="74"/>
      <c r="AA27" s="71" t="str">
        <f>IF(INDEX('Hide Sources'!$E$6:$BS$290,(AA$9+$B26),$C$8)="","",IF(INDEX('Hide Sources'!$E$6:$BS$290,(AA$9+$B26),$C$8)="x",INDEX('Hide Sources'!$E$6:$BS$290,(AA$9+$B26),1),INDEX('Hide Sources'!$E$6:$BS$290,(AA$9+$B26),$C$8)))</f>
        <v/>
      </c>
      <c r="AB27" s="74"/>
      <c r="AC27" s="71" t="str">
        <f>IF(INDEX('Hide Sources'!$E$6:$BS$290,(AC$9+$B26),$C$8)="","",IF(INDEX('Hide Sources'!$E$6:$BS$290,(AC$9+$B26),$C$8)="x",INDEX('Hide Sources'!$E$6:$BS$290,(AC$9+$B26),1),INDEX('Hide Sources'!$E$6:$BS$290,(AC$9+$B26),$C$8)))</f>
        <v/>
      </c>
      <c r="AD27" s="74"/>
      <c r="AE27" s="71" t="str">
        <f>IF(INDEX('Hide Sources'!$E$6:$BS$290,(AE$9+$B26),$C$8)="","",IF(INDEX('Hide Sources'!$E$6:$BS$290,(AE$9+$B26),$C$8)="x",INDEX('Hide Sources'!$E$6:$BS$290,(AE$9+$B26),1),INDEX('Hide Sources'!$E$6:$BS$290,(AE$9+$B26),$C$8)))</f>
        <v/>
      </c>
      <c r="AF27" s="74"/>
      <c r="AI27" s="43" t="str">
        <f t="shared" si="1"/>
        <v/>
      </c>
      <c r="AJ27" s="11" t="str">
        <f t="shared" si="2"/>
        <v/>
      </c>
      <c r="AK27" s="11" t="str">
        <f t="shared" si="3"/>
        <v/>
      </c>
      <c r="AL27" s="11" t="str">
        <f t="shared" si="4"/>
        <v/>
      </c>
      <c r="AM27" s="11" t="str">
        <f t="shared" si="5"/>
        <v/>
      </c>
      <c r="AN27" s="11" t="str">
        <f t="shared" si="6"/>
        <v/>
      </c>
      <c r="AO27" s="11" t="str">
        <f t="shared" si="7"/>
        <v/>
      </c>
      <c r="AP27" s="11" t="str">
        <f t="shared" si="8"/>
        <v/>
      </c>
      <c r="AQ27" s="11" t="str">
        <f t="shared" si="9"/>
        <v/>
      </c>
      <c r="AR27" s="11" t="str">
        <f t="shared" si="10"/>
        <v/>
      </c>
      <c r="AS27" s="11" t="str">
        <f t="shared" si="11"/>
        <v/>
      </c>
      <c r="AT27" s="11" t="str">
        <f t="shared" si="12"/>
        <v/>
      </c>
      <c r="AU27" s="11" t="str">
        <f t="shared" si="13"/>
        <v/>
      </c>
      <c r="AV27" s="11" t="str">
        <f t="shared" si="14"/>
        <v/>
      </c>
      <c r="AW27" s="11" t="str">
        <f t="shared" si="15"/>
        <v/>
      </c>
      <c r="AX27" s="11" t="str">
        <f t="shared" si="16"/>
        <v/>
      </c>
      <c r="AY27" s="11" t="str">
        <f t="shared" si="17"/>
        <v/>
      </c>
      <c r="AZ27" s="11" t="str">
        <f t="shared" si="18"/>
        <v/>
      </c>
      <c r="BA27" s="11" t="str">
        <f t="shared" si="19"/>
        <v/>
      </c>
      <c r="BB27" s="11" t="str">
        <f t="shared" si="20"/>
        <v/>
      </c>
      <c r="BC27" s="11" t="str">
        <f t="shared" si="21"/>
        <v/>
      </c>
      <c r="BD27" s="11" t="str">
        <f t="shared" si="22"/>
        <v/>
      </c>
      <c r="BE27" s="11" t="str">
        <f t="shared" si="23"/>
        <v/>
      </c>
      <c r="BF27" s="11" t="str">
        <f t="shared" si="24"/>
        <v/>
      </c>
      <c r="BG27" s="11" t="str">
        <f t="shared" si="25"/>
        <v/>
      </c>
      <c r="BH27" s="11" t="str">
        <f t="shared" si="26"/>
        <v/>
      </c>
      <c r="BI27" s="11" t="str">
        <f t="shared" si="27"/>
        <v/>
      </c>
      <c r="BJ27" s="11" t="str">
        <f t="shared" si="28"/>
        <v/>
      </c>
      <c r="BK27" s="11" t="str">
        <f t="shared" si="29"/>
        <v/>
      </c>
      <c r="BL27" s="67" t="str">
        <f t="shared" si="30"/>
        <v/>
      </c>
      <c r="BO27" s="43" t="b">
        <f t="shared" si="74"/>
        <v>0</v>
      </c>
      <c r="BP27" s="11" t="b">
        <f t="shared" si="90"/>
        <v>0</v>
      </c>
      <c r="BQ27" s="11" t="b">
        <f t="shared" si="91"/>
        <v>0</v>
      </c>
      <c r="BR27" s="11" t="b">
        <f t="shared" si="92"/>
        <v>0</v>
      </c>
      <c r="BS27" s="11" t="b">
        <f t="shared" si="93"/>
        <v>0</v>
      </c>
      <c r="BT27" s="11" t="b">
        <f t="shared" si="94"/>
        <v>0</v>
      </c>
      <c r="BU27" s="11" t="b">
        <f t="shared" si="95"/>
        <v>0</v>
      </c>
      <c r="BV27" s="11" t="b">
        <f t="shared" si="96"/>
        <v>0</v>
      </c>
      <c r="BW27" s="11" t="b">
        <f t="shared" si="97"/>
        <v>0</v>
      </c>
      <c r="BX27" s="11" t="b">
        <f t="shared" si="98"/>
        <v>0</v>
      </c>
      <c r="BY27" s="11" t="b">
        <f t="shared" si="99"/>
        <v>0</v>
      </c>
      <c r="BZ27" s="11" t="b">
        <f t="shared" si="100"/>
        <v>0</v>
      </c>
      <c r="CA27" s="11" t="b">
        <f t="shared" si="101"/>
        <v>0</v>
      </c>
      <c r="CB27" s="11" t="b">
        <f t="shared" si="102"/>
        <v>0</v>
      </c>
      <c r="CC27" s="67" t="b">
        <f t="shared" si="103"/>
        <v>0</v>
      </c>
      <c r="CF27" s="36" t="str">
        <f t="shared" si="75"/>
        <v/>
      </c>
      <c r="CG27" s="20" t="str">
        <f t="shared" si="86"/>
        <v/>
      </c>
      <c r="CH27" s="20" t="str">
        <f t="shared" si="87"/>
        <v/>
      </c>
      <c r="CI27" s="20" t="str">
        <f t="shared" si="88"/>
        <v/>
      </c>
      <c r="CJ27" s="20" t="str">
        <f t="shared" si="89"/>
        <v/>
      </c>
      <c r="CK27" s="20" t="str">
        <f t="shared" si="76"/>
        <v/>
      </c>
      <c r="CL27" s="20" t="str">
        <f t="shared" si="77"/>
        <v/>
      </c>
      <c r="CM27" s="20" t="str">
        <f t="shared" si="78"/>
        <v/>
      </c>
      <c r="CN27" s="20" t="str">
        <f t="shared" si="79"/>
        <v/>
      </c>
      <c r="CO27" s="20" t="str">
        <f t="shared" si="80"/>
        <v/>
      </c>
      <c r="CP27" s="20" t="str">
        <f t="shared" si="81"/>
        <v/>
      </c>
      <c r="CQ27" s="20" t="str">
        <f t="shared" si="82"/>
        <v/>
      </c>
      <c r="CR27" s="20" t="str">
        <f t="shared" si="83"/>
        <v/>
      </c>
      <c r="CS27" s="20" t="str">
        <f t="shared" si="84"/>
        <v/>
      </c>
      <c r="CT27" s="93" t="str">
        <f t="shared" si="85"/>
        <v/>
      </c>
      <c r="CW27" s="36" t="str">
        <f t="shared" si="59"/>
        <v/>
      </c>
      <c r="CX27" s="20" t="str">
        <f t="shared" si="60"/>
        <v/>
      </c>
      <c r="CY27" s="20" t="str">
        <f t="shared" si="61"/>
        <v/>
      </c>
      <c r="CZ27" s="20" t="str">
        <f t="shared" si="62"/>
        <v/>
      </c>
      <c r="DA27" s="20" t="str">
        <f t="shared" si="63"/>
        <v/>
      </c>
      <c r="DB27" s="20" t="str">
        <f t="shared" si="64"/>
        <v/>
      </c>
      <c r="DC27" s="20" t="str">
        <f t="shared" si="65"/>
        <v/>
      </c>
      <c r="DD27" s="20" t="str">
        <f t="shared" si="66"/>
        <v/>
      </c>
      <c r="DE27" s="20" t="str">
        <f t="shared" si="67"/>
        <v/>
      </c>
      <c r="DF27" s="20" t="str">
        <f t="shared" si="68"/>
        <v/>
      </c>
      <c r="DG27" s="20" t="str">
        <f t="shared" si="69"/>
        <v/>
      </c>
      <c r="DH27" s="20" t="str">
        <f t="shared" si="70"/>
        <v/>
      </c>
      <c r="DI27" s="20" t="str">
        <f t="shared" si="71"/>
        <v/>
      </c>
      <c r="DJ27" s="20" t="str">
        <f t="shared" si="72"/>
        <v/>
      </c>
      <c r="DK27" s="93" t="str">
        <f t="shared" si="73"/>
        <v/>
      </c>
    </row>
    <row r="28" spans="2:115" ht="45" customHeight="1" x14ac:dyDescent="0.45">
      <c r="B28" s="63">
        <v>17</v>
      </c>
      <c r="C28" s="71" t="str">
        <f>IF(INDEX('Hide Sources'!$E$6:$BS$290,(C$9+$B27),$C$8)="","",IF(INDEX('Hide Sources'!$E$6:$BS$290,(C$9+$B27),$C$8)="x",INDEX('Hide Sources'!$E$6:$BS$290,(C$9+$B27),1),INDEX('Hide Sources'!$E$6:$BS$290,(C$9+$B27),$C$8)))</f>
        <v/>
      </c>
      <c r="D28" s="74"/>
      <c r="E28" s="71" t="str">
        <f>IF(INDEX('Hide Sources'!$E$6:$BS$290,(E$9+$B27),$C$8)="","",IF(INDEX('Hide Sources'!$E$6:$BS$290,(E$9+$B27),$C$8)="x",INDEX('Hide Sources'!$E$6:$BS$290,(E$9+$B27),1),INDEX('Hide Sources'!$E$6:$BS$290,(E$9+$B27),$C$8)))</f>
        <v/>
      </c>
      <c r="F28" s="74"/>
      <c r="G28" s="71" t="str">
        <f>IF(INDEX('Hide Sources'!$E$6:$BS$290,(G$9+$B27),$C$8)="","",IF(INDEX('Hide Sources'!$E$6:$BS$290,(G$9+$B27),$C$8)="x",INDEX('Hide Sources'!$E$6:$BS$290,(G$9+$B27),1),INDEX('Hide Sources'!$E$6:$BS$290,(G$9+$B27),$C$8)))</f>
        <v/>
      </c>
      <c r="H28" s="74"/>
      <c r="I28" s="71" t="str">
        <f>IF(INDEX('Hide Sources'!$E$6:$BS$290,(I$9+$B27),$C$8)="","",IF(INDEX('Hide Sources'!$E$6:$BS$290,(I$9+$B27),$C$8)="x",INDEX('Hide Sources'!$E$6:$BS$290,(I$9+$B27),1),INDEX('Hide Sources'!$E$6:$BS$290,(I$9+$B27),$C$8)))</f>
        <v/>
      </c>
      <c r="J28" s="74"/>
      <c r="K28" s="71" t="str">
        <f>IF(INDEX('Hide Sources'!$E$6:$BS$290,(K$9+$B27),$C$8)="","",IF(INDEX('Hide Sources'!$E$6:$BS$290,(K$9+$B27),$C$8)="x",INDEX('Hide Sources'!$E$6:$BS$290,(K$9+$B27),1),INDEX('Hide Sources'!$E$6:$BS$290,(K$9+$B27),$C$8)))</f>
        <v/>
      </c>
      <c r="L28" s="74"/>
      <c r="M28" s="71" t="str">
        <f>IF(INDEX('Hide Sources'!$E$6:$BS$290,(M$9+$B27),$C$8)="","",IF(INDEX('Hide Sources'!$E$6:$BS$290,(M$9+$B27),$C$8)="x",INDEX('Hide Sources'!$E$6:$BS$290,(M$9+$B27),1),INDEX('Hide Sources'!$E$6:$BS$290,(M$9+$B27),$C$8)))</f>
        <v/>
      </c>
      <c r="N28" s="74"/>
      <c r="O28" s="71" t="str">
        <f>IF(INDEX('Hide Sources'!$E$6:$BS$290,(O$9+$B27),$C$8)="","",IF(INDEX('Hide Sources'!$E$6:$BS$290,(O$9+$B27),$C$8)="x",INDEX('Hide Sources'!$E$6:$BS$290,(O$9+$B27),1),INDEX('Hide Sources'!$E$6:$BS$290,(O$9+$B27),$C$8)))</f>
        <v/>
      </c>
      <c r="P28" s="74"/>
      <c r="Q28" s="71" t="str">
        <f>IF(INDEX('Hide Sources'!$E$6:$BS$290,(Q$9+$B27),$C$8)="","",IF(INDEX('Hide Sources'!$E$6:$BS$290,(Q$9+$B27),$C$8)="x",INDEX('Hide Sources'!$E$6:$BS$290,(Q$9+$B27),1),INDEX('Hide Sources'!$E$6:$BS$290,(Q$9+$B27),$C$8)))</f>
        <v/>
      </c>
      <c r="R28" s="74"/>
      <c r="S28" s="71" t="str">
        <f>IF(INDEX('Hide Sources'!$E$6:$BS$290,(S$9+$B27),$C$8)="","",IF(INDEX('Hide Sources'!$E$6:$BS$290,(S$9+$B27),$C$8)="x",INDEX('Hide Sources'!$E$6:$BS$290,(S$9+$B27),1),INDEX('Hide Sources'!$E$6:$BS$290,(S$9+$B27),$C$8)))</f>
        <v/>
      </c>
      <c r="T28" s="74"/>
      <c r="U28" s="71" t="str">
        <f>IF(INDEX('Hide Sources'!$E$6:$BS$290,(U$9+$B27),$C$8)="","",IF(INDEX('Hide Sources'!$E$6:$BS$290,(U$9+$B27),$C$8)="x",INDEX('Hide Sources'!$E$6:$BS$290,(U$9+$B27),1),INDEX('Hide Sources'!$E$6:$BS$290,(U$9+$B27),$C$8)))</f>
        <v/>
      </c>
      <c r="V28" s="74"/>
      <c r="W28" s="71" t="str">
        <f>IF(INDEX('Hide Sources'!$E$6:$BS$290,(W$9+$B27),$C$8)="","",IF(INDEX('Hide Sources'!$E$6:$BS$290,(W$9+$B27),$C$8)="x",INDEX('Hide Sources'!$E$6:$BS$290,(W$9+$B27),1),INDEX('Hide Sources'!$E$6:$BS$290,(W$9+$B27),$C$8)))</f>
        <v/>
      </c>
      <c r="X28" s="74"/>
      <c r="Y28" s="71" t="str">
        <f>IF(INDEX('Hide Sources'!$E$6:$BS$290,(Y$9+$B27),$C$8)="","",IF(INDEX('Hide Sources'!$E$6:$BS$290,(Y$9+$B27),$C$8)="x",INDEX('Hide Sources'!$E$6:$BS$290,(Y$9+$B27),1),INDEX('Hide Sources'!$E$6:$BS$290,(Y$9+$B27),$C$8)))</f>
        <v/>
      </c>
      <c r="Z28" s="74"/>
      <c r="AA28" s="71" t="str">
        <f>IF(INDEX('Hide Sources'!$E$6:$BS$290,(AA$9+$B27),$C$8)="","",IF(INDEX('Hide Sources'!$E$6:$BS$290,(AA$9+$B27),$C$8)="x",INDEX('Hide Sources'!$E$6:$BS$290,(AA$9+$B27),1),INDEX('Hide Sources'!$E$6:$BS$290,(AA$9+$B27),$C$8)))</f>
        <v/>
      </c>
      <c r="AB28" s="74"/>
      <c r="AC28" s="71" t="str">
        <f>IF(INDEX('Hide Sources'!$E$6:$BS$290,(AC$9+$B27),$C$8)="","",IF(INDEX('Hide Sources'!$E$6:$BS$290,(AC$9+$B27),$C$8)="x",INDEX('Hide Sources'!$E$6:$BS$290,(AC$9+$B27),1),INDEX('Hide Sources'!$E$6:$BS$290,(AC$9+$B27),$C$8)))</f>
        <v/>
      </c>
      <c r="AD28" s="74"/>
      <c r="AE28" s="71" t="str">
        <f>IF(INDEX('Hide Sources'!$E$6:$BS$290,(AE$9+$B27),$C$8)="","",IF(INDEX('Hide Sources'!$E$6:$BS$290,(AE$9+$B27),$C$8)="x",INDEX('Hide Sources'!$E$6:$BS$290,(AE$9+$B27),1),INDEX('Hide Sources'!$E$6:$BS$290,(AE$9+$B27),$C$8)))</f>
        <v/>
      </c>
      <c r="AF28" s="74"/>
      <c r="AI28" s="43" t="str">
        <f t="shared" si="1"/>
        <v/>
      </c>
      <c r="AJ28" s="11" t="str">
        <f t="shared" si="2"/>
        <v/>
      </c>
      <c r="AK28" s="11" t="str">
        <f t="shared" si="3"/>
        <v/>
      </c>
      <c r="AL28" s="11" t="str">
        <f t="shared" si="4"/>
        <v/>
      </c>
      <c r="AM28" s="11" t="str">
        <f t="shared" si="5"/>
        <v/>
      </c>
      <c r="AN28" s="11" t="str">
        <f t="shared" si="6"/>
        <v/>
      </c>
      <c r="AO28" s="11" t="str">
        <f t="shared" si="7"/>
        <v/>
      </c>
      <c r="AP28" s="11" t="str">
        <f t="shared" si="8"/>
        <v/>
      </c>
      <c r="AQ28" s="11" t="str">
        <f t="shared" si="9"/>
        <v/>
      </c>
      <c r="AR28" s="11" t="str">
        <f t="shared" si="10"/>
        <v/>
      </c>
      <c r="AS28" s="11" t="str">
        <f t="shared" si="11"/>
        <v/>
      </c>
      <c r="AT28" s="11" t="str">
        <f t="shared" si="12"/>
        <v/>
      </c>
      <c r="AU28" s="11" t="str">
        <f t="shared" si="13"/>
        <v/>
      </c>
      <c r="AV28" s="11" t="str">
        <f t="shared" si="14"/>
        <v/>
      </c>
      <c r="AW28" s="11" t="str">
        <f t="shared" si="15"/>
        <v/>
      </c>
      <c r="AX28" s="11" t="str">
        <f t="shared" si="16"/>
        <v/>
      </c>
      <c r="AY28" s="11" t="str">
        <f t="shared" si="17"/>
        <v/>
      </c>
      <c r="AZ28" s="11" t="str">
        <f t="shared" si="18"/>
        <v/>
      </c>
      <c r="BA28" s="11" t="str">
        <f t="shared" si="19"/>
        <v/>
      </c>
      <c r="BB28" s="11" t="str">
        <f t="shared" si="20"/>
        <v/>
      </c>
      <c r="BC28" s="11" t="str">
        <f t="shared" si="21"/>
        <v/>
      </c>
      <c r="BD28" s="11" t="str">
        <f t="shared" si="22"/>
        <v/>
      </c>
      <c r="BE28" s="11" t="str">
        <f t="shared" si="23"/>
        <v/>
      </c>
      <c r="BF28" s="11" t="str">
        <f t="shared" si="24"/>
        <v/>
      </c>
      <c r="BG28" s="11" t="str">
        <f t="shared" si="25"/>
        <v/>
      </c>
      <c r="BH28" s="11" t="str">
        <f t="shared" si="26"/>
        <v/>
      </c>
      <c r="BI28" s="11" t="str">
        <f t="shared" si="27"/>
        <v/>
      </c>
      <c r="BJ28" s="11" t="str">
        <f t="shared" si="28"/>
        <v/>
      </c>
      <c r="BK28" s="11" t="str">
        <f t="shared" si="29"/>
        <v/>
      </c>
      <c r="BL28" s="67" t="str">
        <f t="shared" si="30"/>
        <v/>
      </c>
      <c r="BO28" s="43" t="b">
        <f t="shared" si="74"/>
        <v>0</v>
      </c>
      <c r="BP28" s="11" t="b">
        <f t="shared" si="90"/>
        <v>0</v>
      </c>
      <c r="BQ28" s="11" t="b">
        <f t="shared" si="91"/>
        <v>0</v>
      </c>
      <c r="BR28" s="11" t="b">
        <f t="shared" si="92"/>
        <v>0</v>
      </c>
      <c r="BS28" s="11" t="b">
        <f t="shared" si="93"/>
        <v>0</v>
      </c>
      <c r="BT28" s="11" t="b">
        <f t="shared" si="94"/>
        <v>0</v>
      </c>
      <c r="BU28" s="11" t="b">
        <f t="shared" si="95"/>
        <v>0</v>
      </c>
      <c r="BV28" s="11" t="b">
        <f t="shared" si="96"/>
        <v>0</v>
      </c>
      <c r="BW28" s="11" t="b">
        <f t="shared" si="97"/>
        <v>0</v>
      </c>
      <c r="BX28" s="11" t="b">
        <f t="shared" si="98"/>
        <v>0</v>
      </c>
      <c r="BY28" s="11" t="b">
        <f t="shared" si="99"/>
        <v>0</v>
      </c>
      <c r="BZ28" s="11" t="b">
        <f t="shared" si="100"/>
        <v>0</v>
      </c>
      <c r="CA28" s="11" t="b">
        <f t="shared" si="101"/>
        <v>0</v>
      </c>
      <c r="CB28" s="11" t="b">
        <f t="shared" si="102"/>
        <v>0</v>
      </c>
      <c r="CC28" s="67" t="b">
        <f t="shared" si="103"/>
        <v>0</v>
      </c>
      <c r="CF28" s="36" t="str">
        <f t="shared" si="75"/>
        <v/>
      </c>
      <c r="CG28" s="20" t="str">
        <f t="shared" si="86"/>
        <v/>
      </c>
      <c r="CH28" s="20" t="str">
        <f t="shared" si="87"/>
        <v/>
      </c>
      <c r="CI28" s="20" t="str">
        <f t="shared" si="88"/>
        <v/>
      </c>
      <c r="CJ28" s="20" t="str">
        <f t="shared" si="89"/>
        <v/>
      </c>
      <c r="CK28" s="20" t="str">
        <f t="shared" si="76"/>
        <v/>
      </c>
      <c r="CL28" s="20" t="str">
        <f t="shared" si="77"/>
        <v/>
      </c>
      <c r="CM28" s="20" t="str">
        <f t="shared" si="78"/>
        <v/>
      </c>
      <c r="CN28" s="20" t="str">
        <f t="shared" si="79"/>
        <v/>
      </c>
      <c r="CO28" s="20" t="str">
        <f t="shared" si="80"/>
        <v/>
      </c>
      <c r="CP28" s="20" t="str">
        <f t="shared" si="81"/>
        <v/>
      </c>
      <c r="CQ28" s="20" t="str">
        <f t="shared" si="82"/>
        <v/>
      </c>
      <c r="CR28" s="20" t="str">
        <f t="shared" si="83"/>
        <v/>
      </c>
      <c r="CS28" s="20" t="str">
        <f t="shared" si="84"/>
        <v/>
      </c>
      <c r="CT28" s="93" t="str">
        <f t="shared" si="85"/>
        <v/>
      </c>
      <c r="CW28" s="36" t="str">
        <f t="shared" si="59"/>
        <v/>
      </c>
      <c r="CX28" s="20" t="str">
        <f t="shared" si="60"/>
        <v/>
      </c>
      <c r="CY28" s="20" t="str">
        <f t="shared" si="61"/>
        <v/>
      </c>
      <c r="CZ28" s="20" t="str">
        <f t="shared" si="62"/>
        <v/>
      </c>
      <c r="DA28" s="20" t="str">
        <f t="shared" si="63"/>
        <v/>
      </c>
      <c r="DB28" s="20" t="str">
        <f t="shared" si="64"/>
        <v/>
      </c>
      <c r="DC28" s="20" t="str">
        <f t="shared" si="65"/>
        <v/>
      </c>
      <c r="DD28" s="20" t="str">
        <f t="shared" si="66"/>
        <v/>
      </c>
      <c r="DE28" s="20" t="str">
        <f t="shared" si="67"/>
        <v/>
      </c>
      <c r="DF28" s="20" t="str">
        <f t="shared" si="68"/>
        <v/>
      </c>
      <c r="DG28" s="20" t="str">
        <f t="shared" si="69"/>
        <v/>
      </c>
      <c r="DH28" s="20" t="str">
        <f t="shared" si="70"/>
        <v/>
      </c>
      <c r="DI28" s="20" t="str">
        <f t="shared" si="71"/>
        <v/>
      </c>
      <c r="DJ28" s="20" t="str">
        <f t="shared" si="72"/>
        <v/>
      </c>
      <c r="DK28" s="93" t="str">
        <f t="shared" si="73"/>
        <v/>
      </c>
    </row>
    <row r="29" spans="2:115" ht="45" customHeight="1" x14ac:dyDescent="0.45">
      <c r="B29" s="63">
        <v>18</v>
      </c>
      <c r="C29" s="71" t="str">
        <f>IF(INDEX('Hide Sources'!$E$6:$BS$290,(C$9+$B28),$C$8)="","",IF(INDEX('Hide Sources'!$E$6:$BS$290,(C$9+$B28),$C$8)="x",INDEX('Hide Sources'!$E$6:$BS$290,(C$9+$B28),1),INDEX('Hide Sources'!$E$6:$BS$290,(C$9+$B28),$C$8)))</f>
        <v/>
      </c>
      <c r="D29" s="74"/>
      <c r="E29" s="71" t="str">
        <f>IF(INDEX('Hide Sources'!$E$6:$BS$290,(E$9+$B28),$C$8)="","",IF(INDEX('Hide Sources'!$E$6:$BS$290,(E$9+$B28),$C$8)="x",INDEX('Hide Sources'!$E$6:$BS$290,(E$9+$B28),1),INDEX('Hide Sources'!$E$6:$BS$290,(E$9+$B28),$C$8)))</f>
        <v/>
      </c>
      <c r="F29" s="74"/>
      <c r="G29" s="71" t="str">
        <f>IF(INDEX('Hide Sources'!$E$6:$BS$290,(G$9+$B28),$C$8)="","",IF(INDEX('Hide Sources'!$E$6:$BS$290,(G$9+$B28),$C$8)="x",INDEX('Hide Sources'!$E$6:$BS$290,(G$9+$B28),1),INDEX('Hide Sources'!$E$6:$BS$290,(G$9+$B28),$C$8)))</f>
        <v/>
      </c>
      <c r="H29" s="74"/>
      <c r="I29" s="71" t="str">
        <f>IF(INDEX('Hide Sources'!$E$6:$BS$290,(I$9+$B28),$C$8)="","",IF(INDEX('Hide Sources'!$E$6:$BS$290,(I$9+$B28),$C$8)="x",INDEX('Hide Sources'!$E$6:$BS$290,(I$9+$B28),1),INDEX('Hide Sources'!$E$6:$BS$290,(I$9+$B28),$C$8)))</f>
        <v/>
      </c>
      <c r="J29" s="74"/>
      <c r="K29" s="71" t="str">
        <f>IF(INDEX('Hide Sources'!$E$6:$BS$290,(K$9+$B28),$C$8)="","",IF(INDEX('Hide Sources'!$E$6:$BS$290,(K$9+$B28),$C$8)="x",INDEX('Hide Sources'!$E$6:$BS$290,(K$9+$B28),1),INDEX('Hide Sources'!$E$6:$BS$290,(K$9+$B28),$C$8)))</f>
        <v/>
      </c>
      <c r="L29" s="74"/>
      <c r="M29" s="71" t="str">
        <f>IF(INDEX('Hide Sources'!$E$6:$BS$290,(M$9+$B28),$C$8)="","",IF(INDEX('Hide Sources'!$E$6:$BS$290,(M$9+$B28),$C$8)="x",INDEX('Hide Sources'!$E$6:$BS$290,(M$9+$B28),1),INDEX('Hide Sources'!$E$6:$BS$290,(M$9+$B28),$C$8)))</f>
        <v/>
      </c>
      <c r="N29" s="74"/>
      <c r="O29" s="71" t="str">
        <f>IF(INDEX('Hide Sources'!$E$6:$BS$290,(O$9+$B28),$C$8)="","",IF(INDEX('Hide Sources'!$E$6:$BS$290,(O$9+$B28),$C$8)="x",INDEX('Hide Sources'!$E$6:$BS$290,(O$9+$B28),1),INDEX('Hide Sources'!$E$6:$BS$290,(O$9+$B28),$C$8)))</f>
        <v/>
      </c>
      <c r="P29" s="74"/>
      <c r="Q29" s="71" t="str">
        <f>IF(INDEX('Hide Sources'!$E$6:$BS$290,(Q$9+$B28),$C$8)="","",IF(INDEX('Hide Sources'!$E$6:$BS$290,(Q$9+$B28),$C$8)="x",INDEX('Hide Sources'!$E$6:$BS$290,(Q$9+$B28),1),INDEX('Hide Sources'!$E$6:$BS$290,(Q$9+$B28),$C$8)))</f>
        <v/>
      </c>
      <c r="R29" s="74"/>
      <c r="S29" s="71" t="str">
        <f>IF(INDEX('Hide Sources'!$E$6:$BS$290,(S$9+$B28),$C$8)="","",IF(INDEX('Hide Sources'!$E$6:$BS$290,(S$9+$B28),$C$8)="x",INDEX('Hide Sources'!$E$6:$BS$290,(S$9+$B28),1),INDEX('Hide Sources'!$E$6:$BS$290,(S$9+$B28),$C$8)))</f>
        <v/>
      </c>
      <c r="T29" s="74"/>
      <c r="U29" s="71" t="str">
        <f>IF(INDEX('Hide Sources'!$E$6:$BS$290,(U$9+$B28),$C$8)="","",IF(INDEX('Hide Sources'!$E$6:$BS$290,(U$9+$B28),$C$8)="x",INDEX('Hide Sources'!$E$6:$BS$290,(U$9+$B28),1),INDEX('Hide Sources'!$E$6:$BS$290,(U$9+$B28),$C$8)))</f>
        <v/>
      </c>
      <c r="V29" s="74"/>
      <c r="W29" s="71" t="str">
        <f>IF(INDEX('Hide Sources'!$E$6:$BS$290,(W$9+$B28),$C$8)="","",IF(INDEX('Hide Sources'!$E$6:$BS$290,(W$9+$B28),$C$8)="x",INDEX('Hide Sources'!$E$6:$BS$290,(W$9+$B28),1),INDEX('Hide Sources'!$E$6:$BS$290,(W$9+$B28),$C$8)))</f>
        <v/>
      </c>
      <c r="X29" s="74"/>
      <c r="Y29" s="71" t="str">
        <f>IF(INDEX('Hide Sources'!$E$6:$BS$290,(Y$9+$B28),$C$8)="","",IF(INDEX('Hide Sources'!$E$6:$BS$290,(Y$9+$B28),$C$8)="x",INDEX('Hide Sources'!$E$6:$BS$290,(Y$9+$B28),1),INDEX('Hide Sources'!$E$6:$BS$290,(Y$9+$B28),$C$8)))</f>
        <v/>
      </c>
      <c r="Z29" s="74"/>
      <c r="AA29" s="71" t="str">
        <f>IF(INDEX('Hide Sources'!$E$6:$BS$290,(AA$9+$B28),$C$8)="","",IF(INDEX('Hide Sources'!$E$6:$BS$290,(AA$9+$B28),$C$8)="x",INDEX('Hide Sources'!$E$6:$BS$290,(AA$9+$B28),1),INDEX('Hide Sources'!$E$6:$BS$290,(AA$9+$B28),$C$8)))</f>
        <v/>
      </c>
      <c r="AB29" s="74"/>
      <c r="AC29" s="71" t="str">
        <f>IF(INDEX('Hide Sources'!$E$6:$BS$290,(AC$9+$B28),$C$8)="","",IF(INDEX('Hide Sources'!$E$6:$BS$290,(AC$9+$B28),$C$8)="x",INDEX('Hide Sources'!$E$6:$BS$290,(AC$9+$B28),1),INDEX('Hide Sources'!$E$6:$BS$290,(AC$9+$B28),$C$8)))</f>
        <v/>
      </c>
      <c r="AD29" s="74"/>
      <c r="AE29" s="71" t="str">
        <f>IF(INDEX('Hide Sources'!$E$6:$BS$290,(AE$9+$B28),$C$8)="","",IF(INDEX('Hide Sources'!$E$6:$BS$290,(AE$9+$B28),$C$8)="x",INDEX('Hide Sources'!$E$6:$BS$290,(AE$9+$B28),1),INDEX('Hide Sources'!$E$6:$BS$290,(AE$9+$B28),$C$8)))</f>
        <v/>
      </c>
      <c r="AF29" s="74"/>
      <c r="AI29" s="43" t="str">
        <f t="shared" si="1"/>
        <v/>
      </c>
      <c r="AJ29" s="11" t="str">
        <f t="shared" si="2"/>
        <v/>
      </c>
      <c r="AK29" s="11" t="str">
        <f t="shared" si="3"/>
        <v/>
      </c>
      <c r="AL29" s="11" t="str">
        <f t="shared" si="4"/>
        <v/>
      </c>
      <c r="AM29" s="11" t="str">
        <f t="shared" si="5"/>
        <v/>
      </c>
      <c r="AN29" s="11" t="str">
        <f t="shared" si="6"/>
        <v/>
      </c>
      <c r="AO29" s="11" t="str">
        <f t="shared" si="7"/>
        <v/>
      </c>
      <c r="AP29" s="11" t="str">
        <f t="shared" si="8"/>
        <v/>
      </c>
      <c r="AQ29" s="11" t="str">
        <f t="shared" si="9"/>
        <v/>
      </c>
      <c r="AR29" s="11" t="str">
        <f t="shared" si="10"/>
        <v/>
      </c>
      <c r="AS29" s="11" t="str">
        <f t="shared" si="11"/>
        <v/>
      </c>
      <c r="AT29" s="11" t="str">
        <f t="shared" si="12"/>
        <v/>
      </c>
      <c r="AU29" s="11" t="str">
        <f t="shared" si="13"/>
        <v/>
      </c>
      <c r="AV29" s="11" t="str">
        <f t="shared" si="14"/>
        <v/>
      </c>
      <c r="AW29" s="11" t="str">
        <f t="shared" si="15"/>
        <v/>
      </c>
      <c r="AX29" s="11" t="str">
        <f t="shared" si="16"/>
        <v/>
      </c>
      <c r="AY29" s="11" t="str">
        <f t="shared" si="17"/>
        <v/>
      </c>
      <c r="AZ29" s="11" t="str">
        <f t="shared" si="18"/>
        <v/>
      </c>
      <c r="BA29" s="11" t="str">
        <f t="shared" si="19"/>
        <v/>
      </c>
      <c r="BB29" s="11" t="str">
        <f t="shared" si="20"/>
        <v/>
      </c>
      <c r="BC29" s="11" t="str">
        <f t="shared" si="21"/>
        <v/>
      </c>
      <c r="BD29" s="11" t="str">
        <f t="shared" si="22"/>
        <v/>
      </c>
      <c r="BE29" s="11" t="str">
        <f t="shared" si="23"/>
        <v/>
      </c>
      <c r="BF29" s="11" t="str">
        <f t="shared" si="24"/>
        <v/>
      </c>
      <c r="BG29" s="11" t="str">
        <f t="shared" si="25"/>
        <v/>
      </c>
      <c r="BH29" s="11" t="str">
        <f t="shared" si="26"/>
        <v/>
      </c>
      <c r="BI29" s="11" t="str">
        <f t="shared" si="27"/>
        <v/>
      </c>
      <c r="BJ29" s="11" t="str">
        <f t="shared" si="28"/>
        <v/>
      </c>
      <c r="BK29" s="11" t="str">
        <f t="shared" si="29"/>
        <v/>
      </c>
      <c r="BL29" s="67" t="str">
        <f t="shared" si="30"/>
        <v/>
      </c>
      <c r="BO29" s="43" t="b">
        <f t="shared" si="74"/>
        <v>0</v>
      </c>
      <c r="BP29" s="11" t="b">
        <f t="shared" si="90"/>
        <v>0</v>
      </c>
      <c r="BQ29" s="11" t="b">
        <f t="shared" si="91"/>
        <v>0</v>
      </c>
      <c r="BR29" s="11" t="b">
        <f t="shared" si="92"/>
        <v>0</v>
      </c>
      <c r="BS29" s="11" t="b">
        <f t="shared" si="93"/>
        <v>0</v>
      </c>
      <c r="BT29" s="11" t="b">
        <f t="shared" si="94"/>
        <v>0</v>
      </c>
      <c r="BU29" s="11" t="b">
        <f t="shared" si="95"/>
        <v>0</v>
      </c>
      <c r="BV29" s="11" t="b">
        <f t="shared" si="96"/>
        <v>0</v>
      </c>
      <c r="BW29" s="11" t="b">
        <f t="shared" si="97"/>
        <v>0</v>
      </c>
      <c r="BX29" s="11" t="b">
        <f t="shared" si="98"/>
        <v>0</v>
      </c>
      <c r="BY29" s="11" t="b">
        <f t="shared" si="99"/>
        <v>0</v>
      </c>
      <c r="BZ29" s="11" t="b">
        <f t="shared" si="100"/>
        <v>0</v>
      </c>
      <c r="CA29" s="11" t="b">
        <f t="shared" si="101"/>
        <v>0</v>
      </c>
      <c r="CB29" s="11" t="b">
        <f t="shared" si="102"/>
        <v>0</v>
      </c>
      <c r="CC29" s="67" t="b">
        <f t="shared" si="103"/>
        <v>0</v>
      </c>
      <c r="CF29" s="36" t="str">
        <f t="shared" si="75"/>
        <v/>
      </c>
      <c r="CG29" s="20" t="str">
        <f t="shared" si="86"/>
        <v/>
      </c>
      <c r="CH29" s="20" t="str">
        <f t="shared" si="87"/>
        <v/>
      </c>
      <c r="CI29" s="20" t="str">
        <f t="shared" si="88"/>
        <v/>
      </c>
      <c r="CJ29" s="20" t="str">
        <f t="shared" si="89"/>
        <v/>
      </c>
      <c r="CK29" s="20" t="str">
        <f t="shared" si="76"/>
        <v/>
      </c>
      <c r="CL29" s="20" t="str">
        <f t="shared" si="77"/>
        <v/>
      </c>
      <c r="CM29" s="20" t="str">
        <f t="shared" si="78"/>
        <v/>
      </c>
      <c r="CN29" s="20" t="str">
        <f t="shared" si="79"/>
        <v/>
      </c>
      <c r="CO29" s="20" t="str">
        <f t="shared" si="80"/>
        <v/>
      </c>
      <c r="CP29" s="20" t="str">
        <f t="shared" si="81"/>
        <v/>
      </c>
      <c r="CQ29" s="20" t="str">
        <f t="shared" si="82"/>
        <v/>
      </c>
      <c r="CR29" s="20" t="str">
        <f t="shared" si="83"/>
        <v/>
      </c>
      <c r="CS29" s="20" t="str">
        <f t="shared" si="84"/>
        <v/>
      </c>
      <c r="CT29" s="93" t="str">
        <f t="shared" si="85"/>
        <v/>
      </c>
      <c r="CW29" s="36" t="str">
        <f t="shared" si="59"/>
        <v/>
      </c>
      <c r="CX29" s="20" t="str">
        <f t="shared" si="60"/>
        <v/>
      </c>
      <c r="CY29" s="20" t="str">
        <f t="shared" si="61"/>
        <v/>
      </c>
      <c r="CZ29" s="20" t="str">
        <f t="shared" si="62"/>
        <v/>
      </c>
      <c r="DA29" s="20" t="str">
        <f t="shared" si="63"/>
        <v/>
      </c>
      <c r="DB29" s="20" t="str">
        <f t="shared" si="64"/>
        <v/>
      </c>
      <c r="DC29" s="20" t="str">
        <f t="shared" si="65"/>
        <v/>
      </c>
      <c r="DD29" s="20" t="str">
        <f t="shared" si="66"/>
        <v/>
      </c>
      <c r="DE29" s="20" t="str">
        <f t="shared" si="67"/>
        <v/>
      </c>
      <c r="DF29" s="20" t="str">
        <f t="shared" si="68"/>
        <v/>
      </c>
      <c r="DG29" s="20" t="str">
        <f t="shared" si="69"/>
        <v/>
      </c>
      <c r="DH29" s="20" t="str">
        <f t="shared" si="70"/>
        <v/>
      </c>
      <c r="DI29" s="20" t="str">
        <f t="shared" si="71"/>
        <v/>
      </c>
      <c r="DJ29" s="20" t="str">
        <f t="shared" si="72"/>
        <v/>
      </c>
      <c r="DK29" s="93" t="str">
        <f t="shared" si="73"/>
        <v/>
      </c>
    </row>
    <row r="30" spans="2:115" ht="45" customHeight="1" x14ac:dyDescent="0.45">
      <c r="B30" s="63">
        <v>19</v>
      </c>
      <c r="C30" s="72" t="str">
        <f>IF(INDEX('Hide Sources'!$E$6:$BS$290,(C$9+$B29),$C$8)="","",IF(INDEX('Hide Sources'!$E$6:$BS$290,(C$9+$B29),$C$8)="x",INDEX('Hide Sources'!$E$6:$BS$290,(C$9+$B29),1),INDEX('Hide Sources'!$E$6:$BS$290,(C$9+$B29),$C$8)))</f>
        <v/>
      </c>
      <c r="D30" s="75"/>
      <c r="E30" s="72" t="str">
        <f>IF(INDEX('Hide Sources'!$E$6:$BS$290,(E$9+$B29),$C$8)="","",IF(INDEX('Hide Sources'!$E$6:$BS$290,(E$9+$B29),$C$8)="x",INDEX('Hide Sources'!$E$6:$BS$290,(E$9+$B29),1),INDEX('Hide Sources'!$E$6:$BS$290,(E$9+$B29),$C$8)))</f>
        <v/>
      </c>
      <c r="F30" s="75"/>
      <c r="G30" s="72" t="str">
        <f>IF(INDEX('Hide Sources'!$E$6:$BS$290,(G$9+$B29),$C$8)="","",IF(INDEX('Hide Sources'!$E$6:$BS$290,(G$9+$B29),$C$8)="x",INDEX('Hide Sources'!$E$6:$BS$290,(G$9+$B29),1),INDEX('Hide Sources'!$E$6:$BS$290,(G$9+$B29),$C$8)))</f>
        <v/>
      </c>
      <c r="H30" s="75"/>
      <c r="I30" s="72" t="str">
        <f>IF(INDEX('Hide Sources'!$E$6:$BS$290,(I$9+$B29),$C$8)="","",IF(INDEX('Hide Sources'!$E$6:$BS$290,(I$9+$B29),$C$8)="x",INDEX('Hide Sources'!$E$6:$BS$290,(I$9+$B29),1),INDEX('Hide Sources'!$E$6:$BS$290,(I$9+$B29),$C$8)))</f>
        <v/>
      </c>
      <c r="J30" s="75"/>
      <c r="K30" s="72" t="str">
        <f>IF(INDEX('Hide Sources'!$E$6:$BS$290,(K$9+$B29),$C$8)="","",IF(INDEX('Hide Sources'!$E$6:$BS$290,(K$9+$B29),$C$8)="x",INDEX('Hide Sources'!$E$6:$BS$290,(K$9+$B29),1),INDEX('Hide Sources'!$E$6:$BS$290,(K$9+$B29),$C$8)))</f>
        <v/>
      </c>
      <c r="L30" s="75"/>
      <c r="M30" s="72" t="str">
        <f>IF(INDEX('Hide Sources'!$E$6:$BS$290,(M$9+$B29),$C$8)="","",IF(INDEX('Hide Sources'!$E$6:$BS$290,(M$9+$B29),$C$8)="x",INDEX('Hide Sources'!$E$6:$BS$290,(M$9+$B29),1),INDEX('Hide Sources'!$E$6:$BS$290,(M$9+$B29),$C$8)))</f>
        <v/>
      </c>
      <c r="N30" s="75"/>
      <c r="O30" s="72" t="str">
        <f>IF(INDEX('Hide Sources'!$E$6:$BS$290,(O$9+$B29),$C$8)="","",IF(INDEX('Hide Sources'!$E$6:$BS$290,(O$9+$B29),$C$8)="x",INDEX('Hide Sources'!$E$6:$BS$290,(O$9+$B29),1),INDEX('Hide Sources'!$E$6:$BS$290,(O$9+$B29),$C$8)))</f>
        <v/>
      </c>
      <c r="P30" s="75"/>
      <c r="Q30" s="72" t="str">
        <f>IF(INDEX('Hide Sources'!$E$6:$BS$290,(Q$9+$B29),$C$8)="","",IF(INDEX('Hide Sources'!$E$6:$BS$290,(Q$9+$B29),$C$8)="x",INDEX('Hide Sources'!$E$6:$BS$290,(Q$9+$B29),1),INDEX('Hide Sources'!$E$6:$BS$290,(Q$9+$B29),$C$8)))</f>
        <v/>
      </c>
      <c r="R30" s="75"/>
      <c r="S30" s="72" t="str">
        <f>IF(INDEX('Hide Sources'!$E$6:$BS$290,(S$9+$B29),$C$8)="","",IF(INDEX('Hide Sources'!$E$6:$BS$290,(S$9+$B29),$C$8)="x",INDEX('Hide Sources'!$E$6:$BS$290,(S$9+$B29),1),INDEX('Hide Sources'!$E$6:$BS$290,(S$9+$B29),$C$8)))</f>
        <v/>
      </c>
      <c r="T30" s="75"/>
      <c r="U30" s="72" t="str">
        <f>IF(INDEX('Hide Sources'!$E$6:$BS$290,(U$9+$B29),$C$8)="","",IF(INDEX('Hide Sources'!$E$6:$BS$290,(U$9+$B29),$C$8)="x",INDEX('Hide Sources'!$E$6:$BS$290,(U$9+$B29),1),INDEX('Hide Sources'!$E$6:$BS$290,(U$9+$B29),$C$8)))</f>
        <v/>
      </c>
      <c r="V30" s="75"/>
      <c r="W30" s="72" t="str">
        <f>IF(INDEX('Hide Sources'!$E$6:$BS$290,(W$9+$B29),$C$8)="","",IF(INDEX('Hide Sources'!$E$6:$BS$290,(W$9+$B29),$C$8)="x",INDEX('Hide Sources'!$E$6:$BS$290,(W$9+$B29),1),INDEX('Hide Sources'!$E$6:$BS$290,(W$9+$B29),$C$8)))</f>
        <v/>
      </c>
      <c r="X30" s="75"/>
      <c r="Y30" s="72" t="str">
        <f>IF(INDEX('Hide Sources'!$E$6:$BS$290,(Y$9+$B29),$C$8)="","",IF(INDEX('Hide Sources'!$E$6:$BS$290,(Y$9+$B29),$C$8)="x",INDEX('Hide Sources'!$E$6:$BS$290,(Y$9+$B29),1),INDEX('Hide Sources'!$E$6:$BS$290,(Y$9+$B29),$C$8)))</f>
        <v/>
      </c>
      <c r="Z30" s="75"/>
      <c r="AA30" s="72" t="str">
        <f>IF(INDEX('Hide Sources'!$E$6:$BS$290,(AA$9+$B29),$C$8)="","",IF(INDEX('Hide Sources'!$E$6:$BS$290,(AA$9+$B29),$C$8)="x",INDEX('Hide Sources'!$E$6:$BS$290,(AA$9+$B29),1),INDEX('Hide Sources'!$E$6:$BS$290,(AA$9+$B29),$C$8)))</f>
        <v/>
      </c>
      <c r="AB30" s="75"/>
      <c r="AC30" s="72" t="str">
        <f>IF(INDEX('Hide Sources'!$E$6:$BS$290,(AC$9+$B29),$C$8)="","",IF(INDEX('Hide Sources'!$E$6:$BS$290,(AC$9+$B29),$C$8)="x",INDEX('Hide Sources'!$E$6:$BS$290,(AC$9+$B29),1),INDEX('Hide Sources'!$E$6:$BS$290,(AC$9+$B29),$C$8)))</f>
        <v/>
      </c>
      <c r="AD30" s="75"/>
      <c r="AE30" s="72" t="str">
        <f>IF(INDEX('Hide Sources'!$E$6:$BS$290,(AE$9+$B29),$C$8)="","",IF(INDEX('Hide Sources'!$E$6:$BS$290,(AE$9+$B29),$C$8)="x",INDEX('Hide Sources'!$E$6:$BS$290,(AE$9+$B29),1),INDEX('Hide Sources'!$E$6:$BS$290,(AE$9+$B29),$C$8)))</f>
        <v/>
      </c>
      <c r="AF30" s="75"/>
      <c r="AI30" s="97" t="str">
        <f t="shared" si="1"/>
        <v/>
      </c>
      <c r="AJ30" s="14" t="str">
        <f t="shared" si="2"/>
        <v/>
      </c>
      <c r="AK30" s="14" t="str">
        <f t="shared" si="3"/>
        <v/>
      </c>
      <c r="AL30" s="14" t="str">
        <f t="shared" si="4"/>
        <v/>
      </c>
      <c r="AM30" s="14" t="str">
        <f t="shared" si="5"/>
        <v/>
      </c>
      <c r="AN30" s="14" t="str">
        <f t="shared" si="6"/>
        <v/>
      </c>
      <c r="AO30" s="14" t="str">
        <f t="shared" si="7"/>
        <v/>
      </c>
      <c r="AP30" s="14" t="str">
        <f t="shared" si="8"/>
        <v/>
      </c>
      <c r="AQ30" s="14" t="str">
        <f t="shared" si="9"/>
        <v/>
      </c>
      <c r="AR30" s="14" t="str">
        <f t="shared" si="10"/>
        <v/>
      </c>
      <c r="AS30" s="14" t="str">
        <f t="shared" si="11"/>
        <v/>
      </c>
      <c r="AT30" s="14" t="str">
        <f t="shared" si="12"/>
        <v/>
      </c>
      <c r="AU30" s="14" t="str">
        <f t="shared" si="13"/>
        <v/>
      </c>
      <c r="AV30" s="14" t="str">
        <f t="shared" si="14"/>
        <v/>
      </c>
      <c r="AW30" s="14" t="str">
        <f t="shared" si="15"/>
        <v/>
      </c>
      <c r="AX30" s="14" t="str">
        <f t="shared" si="16"/>
        <v/>
      </c>
      <c r="AY30" s="14" t="str">
        <f t="shared" si="17"/>
        <v/>
      </c>
      <c r="AZ30" s="14" t="str">
        <f t="shared" si="18"/>
        <v/>
      </c>
      <c r="BA30" s="14" t="str">
        <f t="shared" si="19"/>
        <v/>
      </c>
      <c r="BB30" s="14" t="str">
        <f t="shared" si="20"/>
        <v/>
      </c>
      <c r="BC30" s="14" t="str">
        <f t="shared" si="21"/>
        <v/>
      </c>
      <c r="BD30" s="14" t="str">
        <f t="shared" si="22"/>
        <v/>
      </c>
      <c r="BE30" s="14" t="str">
        <f t="shared" si="23"/>
        <v/>
      </c>
      <c r="BF30" s="14" t="str">
        <f t="shared" si="24"/>
        <v/>
      </c>
      <c r="BG30" s="14" t="str">
        <f t="shared" si="25"/>
        <v/>
      </c>
      <c r="BH30" s="14" t="str">
        <f t="shared" si="26"/>
        <v/>
      </c>
      <c r="BI30" s="14" t="str">
        <f t="shared" si="27"/>
        <v/>
      </c>
      <c r="BJ30" s="14" t="str">
        <f t="shared" si="28"/>
        <v/>
      </c>
      <c r="BK30" s="14" t="str">
        <f t="shared" si="29"/>
        <v/>
      </c>
      <c r="BL30" s="98" t="str">
        <f t="shared" si="30"/>
        <v/>
      </c>
      <c r="BO30" s="97" t="b">
        <f t="shared" si="74"/>
        <v>0</v>
      </c>
      <c r="BP30" s="14" t="b">
        <f t="shared" si="90"/>
        <v>0</v>
      </c>
      <c r="BQ30" s="14" t="b">
        <f t="shared" si="91"/>
        <v>0</v>
      </c>
      <c r="BR30" s="14" t="b">
        <f t="shared" si="92"/>
        <v>0</v>
      </c>
      <c r="BS30" s="14" t="b">
        <f t="shared" si="93"/>
        <v>0</v>
      </c>
      <c r="BT30" s="14" t="b">
        <f t="shared" si="94"/>
        <v>0</v>
      </c>
      <c r="BU30" s="14" t="b">
        <f t="shared" si="95"/>
        <v>0</v>
      </c>
      <c r="BV30" s="14" t="b">
        <f t="shared" si="96"/>
        <v>0</v>
      </c>
      <c r="BW30" s="14" t="b">
        <f t="shared" si="97"/>
        <v>0</v>
      </c>
      <c r="BX30" s="14" t="b">
        <f t="shared" si="98"/>
        <v>0</v>
      </c>
      <c r="BY30" s="14" t="b">
        <f t="shared" si="99"/>
        <v>0</v>
      </c>
      <c r="BZ30" s="14" t="b">
        <f t="shared" si="100"/>
        <v>0</v>
      </c>
      <c r="CA30" s="14" t="b">
        <f t="shared" si="101"/>
        <v>0</v>
      </c>
      <c r="CB30" s="14" t="b">
        <f t="shared" si="102"/>
        <v>0</v>
      </c>
      <c r="CC30" s="98" t="b">
        <f t="shared" si="103"/>
        <v>0</v>
      </c>
      <c r="CF30" s="38" t="str">
        <f t="shared" si="75"/>
        <v/>
      </c>
      <c r="CG30" s="94" t="str">
        <f t="shared" si="86"/>
        <v/>
      </c>
      <c r="CH30" s="94" t="str">
        <f t="shared" si="87"/>
        <v/>
      </c>
      <c r="CI30" s="94" t="str">
        <f t="shared" si="88"/>
        <v/>
      </c>
      <c r="CJ30" s="94" t="str">
        <f t="shared" si="89"/>
        <v/>
      </c>
      <c r="CK30" s="94" t="str">
        <f t="shared" si="76"/>
        <v/>
      </c>
      <c r="CL30" s="94" t="str">
        <f t="shared" si="77"/>
        <v/>
      </c>
      <c r="CM30" s="94" t="str">
        <f t="shared" si="78"/>
        <v/>
      </c>
      <c r="CN30" s="94" t="str">
        <f t="shared" si="79"/>
        <v/>
      </c>
      <c r="CO30" s="94" t="str">
        <f t="shared" si="80"/>
        <v/>
      </c>
      <c r="CP30" s="94" t="str">
        <f t="shared" si="81"/>
        <v/>
      </c>
      <c r="CQ30" s="94" t="str">
        <f t="shared" si="82"/>
        <v/>
      </c>
      <c r="CR30" s="94" t="str">
        <f t="shared" si="83"/>
        <v/>
      </c>
      <c r="CS30" s="94" t="str">
        <f t="shared" si="84"/>
        <v/>
      </c>
      <c r="CT30" s="95" t="str">
        <f t="shared" si="85"/>
        <v/>
      </c>
      <c r="CW30" s="38" t="str">
        <f t="shared" si="59"/>
        <v/>
      </c>
      <c r="CX30" s="94" t="str">
        <f t="shared" si="60"/>
        <v/>
      </c>
      <c r="CY30" s="94" t="str">
        <f t="shared" si="61"/>
        <v/>
      </c>
      <c r="CZ30" s="94" t="str">
        <f t="shared" si="62"/>
        <v/>
      </c>
      <c r="DA30" s="94" t="str">
        <f t="shared" si="63"/>
        <v/>
      </c>
      <c r="DB30" s="94" t="str">
        <f t="shared" si="64"/>
        <v/>
      </c>
      <c r="DC30" s="94" t="str">
        <f t="shared" si="65"/>
        <v/>
      </c>
      <c r="DD30" s="94" t="str">
        <f t="shared" si="66"/>
        <v/>
      </c>
      <c r="DE30" s="94" t="str">
        <f t="shared" si="67"/>
        <v/>
      </c>
      <c r="DF30" s="94" t="str">
        <f t="shared" si="68"/>
        <v/>
      </c>
      <c r="DG30" s="94" t="str">
        <f t="shared" si="69"/>
        <v/>
      </c>
      <c r="DH30" s="94" t="str">
        <f t="shared" si="70"/>
        <v/>
      </c>
      <c r="DI30" s="94" t="str">
        <f t="shared" si="71"/>
        <v/>
      </c>
      <c r="DJ30" s="94" t="str">
        <f t="shared" si="72"/>
        <v/>
      </c>
      <c r="DK30" s="95" t="str">
        <f t="shared" si="73"/>
        <v/>
      </c>
    </row>
  </sheetData>
  <sheetProtection algorithmName="SHA-512" hashValue="Pq1E8RRt8JjvtnbbIs5NI/IwRuTZz++lhYhMiiRiBE07J0DrKBPhsNJFltmXO+i3nrVw8UVhKE2D5iMjLC0Smw==" saltValue="o4akUPwpykdYi1t8vp4DuA==" spinCount="100000" sheet="1" objects="1" scenarios="1"/>
  <protectedRanges>
    <protectedRange sqref="D12:D30 F12:F30 H12:H30 J12:J30 L12:L30 N12:N30 P12:P30 R12:R30 T12:T30 V12:V30 X12:X30 Z12:Z30 AB12:AB30 AD12:AD30 AF12:AF30" name="Range1"/>
  </protectedRanges>
  <mergeCells count="1">
    <mergeCell ref="B3:F3"/>
  </mergeCells>
  <conditionalFormatting sqref="C12:C30">
    <cfRule type="expression" dxfId="39" priority="30">
      <formula>NOT(C12="")</formula>
    </cfRule>
  </conditionalFormatting>
  <conditionalFormatting sqref="D12:D30">
    <cfRule type="expression" dxfId="38" priority="29">
      <formula>NOT(C12="")</formula>
    </cfRule>
  </conditionalFormatting>
  <conditionalFormatting sqref="E12:E30">
    <cfRule type="expression" dxfId="37" priority="28">
      <formula>NOT(E12="")</formula>
    </cfRule>
  </conditionalFormatting>
  <conditionalFormatting sqref="G12:G30">
    <cfRule type="expression" dxfId="36" priority="27">
      <formula>NOT(G12="")</formula>
    </cfRule>
  </conditionalFormatting>
  <conditionalFormatting sqref="I12:I30">
    <cfRule type="expression" dxfId="35" priority="26">
      <formula>NOT(I12="")</formula>
    </cfRule>
  </conditionalFormatting>
  <conditionalFormatting sqref="K12:K30">
    <cfRule type="expression" dxfId="34" priority="25">
      <formula>NOT(K12="")</formula>
    </cfRule>
  </conditionalFormatting>
  <conditionalFormatting sqref="M12:M30">
    <cfRule type="expression" dxfId="33" priority="24">
      <formula>NOT(M12="")</formula>
    </cfRule>
  </conditionalFormatting>
  <conditionalFormatting sqref="O12:O30">
    <cfRule type="expression" dxfId="32" priority="23">
      <formula>NOT(O12="")</formula>
    </cfRule>
  </conditionalFormatting>
  <conditionalFormatting sqref="Q12:Q30">
    <cfRule type="expression" dxfId="31" priority="22">
      <formula>NOT(Q12="")</formula>
    </cfRule>
  </conditionalFormatting>
  <conditionalFormatting sqref="S12:S30">
    <cfRule type="expression" dxfId="30" priority="21">
      <formula>NOT(S12="")</formula>
    </cfRule>
  </conditionalFormatting>
  <conditionalFormatting sqref="U12:U30">
    <cfRule type="expression" dxfId="29" priority="20">
      <formula>NOT(U12="")</formula>
    </cfRule>
  </conditionalFormatting>
  <conditionalFormatting sqref="W12:W30">
    <cfRule type="expression" dxfId="28" priority="19">
      <formula>NOT(W12="")</formula>
    </cfRule>
  </conditionalFormatting>
  <conditionalFormatting sqref="Y12:Y30">
    <cfRule type="expression" dxfId="27" priority="18">
      <formula>NOT(Y12="")</formula>
    </cfRule>
  </conditionalFormatting>
  <conditionalFormatting sqref="AA12:AA30">
    <cfRule type="expression" dxfId="26" priority="17">
      <formula>NOT(AA12="")</formula>
    </cfRule>
  </conditionalFormatting>
  <conditionalFormatting sqref="AC12:AC30">
    <cfRule type="expression" dxfId="25" priority="16">
      <formula>NOT(AC12="")</formula>
    </cfRule>
  </conditionalFormatting>
  <conditionalFormatting sqref="AE12:AE30">
    <cfRule type="expression" dxfId="24" priority="15">
      <formula>NOT(AE12="")</formula>
    </cfRule>
  </conditionalFormatting>
  <conditionalFormatting sqref="F12:F30">
    <cfRule type="expression" dxfId="23" priority="14">
      <formula>NOT(E12="")</formula>
    </cfRule>
  </conditionalFormatting>
  <conditionalFormatting sqref="H12:H30">
    <cfRule type="expression" dxfId="22" priority="13">
      <formula>NOT(G12="")</formula>
    </cfRule>
  </conditionalFormatting>
  <conditionalFormatting sqref="J12:J30">
    <cfRule type="expression" dxfId="21" priority="12">
      <formula>NOT(I12="")</formula>
    </cfRule>
  </conditionalFormatting>
  <conditionalFormatting sqref="L12:L30">
    <cfRule type="expression" dxfId="20" priority="11">
      <formula>NOT(K12="")</formula>
    </cfRule>
  </conditionalFormatting>
  <conditionalFormatting sqref="N12:N30">
    <cfRule type="expression" dxfId="19" priority="10">
      <formula>NOT(M12="")</formula>
    </cfRule>
  </conditionalFormatting>
  <conditionalFormatting sqref="P12:P30">
    <cfRule type="expression" dxfId="18" priority="9">
      <formula>NOT(O12="")</formula>
    </cfRule>
  </conditionalFormatting>
  <conditionalFormatting sqref="R12:R30">
    <cfRule type="expression" dxfId="17" priority="8">
      <formula>NOT(Q12="")</formula>
    </cfRule>
  </conditionalFormatting>
  <conditionalFormatting sqref="T12:T30">
    <cfRule type="expression" dxfId="16" priority="7">
      <formula>NOT(S12="")</formula>
    </cfRule>
  </conditionalFormatting>
  <conditionalFormatting sqref="V12:V30">
    <cfRule type="expression" dxfId="15" priority="6">
      <formula>NOT(U12="")</formula>
    </cfRule>
  </conditionalFormatting>
  <conditionalFormatting sqref="X12:X30">
    <cfRule type="expression" dxfId="14" priority="5">
      <formula>NOT(W12="")</formula>
    </cfRule>
  </conditionalFormatting>
  <conditionalFormatting sqref="Z12:Z30">
    <cfRule type="expression" dxfId="13" priority="4">
      <formula>NOT(Y12="")</formula>
    </cfRule>
  </conditionalFormatting>
  <conditionalFormatting sqref="AB12:AB30">
    <cfRule type="expression" dxfId="12" priority="3">
      <formula>NOT(AA12="")</formula>
    </cfRule>
  </conditionalFormatting>
  <conditionalFormatting sqref="AD12:AD30">
    <cfRule type="expression" dxfId="11" priority="2">
      <formula>NOT(AC12="")</formula>
    </cfRule>
  </conditionalFormatting>
  <conditionalFormatting sqref="AF12:AF30">
    <cfRule type="expression" dxfId="10" priority="1">
      <formula>NOT(AE12="")</formula>
    </cfRule>
  </conditionalFormatting>
  <dataValidations count="1">
    <dataValidation type="list" allowBlank="1" showInputMessage="1" showErrorMessage="1" sqref="D12:D30 F12:F30 H12:H30 J12:J30 L12:L30 N12:N30 P12:P30 R12:R30 T12:T30 V12:V30 X12:X30 Z12:Z30 AB12:AB30 AD12:AD30 AF12:AF30">
      <formula1>AI12:AJ12</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BP22"/>
  <sheetViews>
    <sheetView workbookViewId="0">
      <selection activeCell="D22" sqref="D22"/>
    </sheetView>
  </sheetViews>
  <sheetFormatPr defaultRowHeight="14.25" x14ac:dyDescent="0.45"/>
  <cols>
    <col min="3" max="3" width="50" bestFit="1" customWidth="1"/>
  </cols>
  <sheetData>
    <row r="2" spans="2:68" s="1" customFormat="1" x14ac:dyDescent="0.45">
      <c r="D2" s="1" t="str">
        <f>'n°6a Lijst standen'!E3</f>
        <v>Type 1</v>
      </c>
      <c r="F2" s="1" t="str">
        <f>'n°6a Lijst standen'!G3</f>
        <v>Type 2</v>
      </c>
      <c r="AD2" s="1" t="str">
        <f>'n°6a Lijst standen'!AE3</f>
        <v>Type 3</v>
      </c>
      <c r="AY2" s="1" t="str">
        <f>'n°6a Lijst standen'!AZ3</f>
        <v>Type 4</v>
      </c>
    </row>
    <row r="3" spans="2:68" s="63" customFormat="1" x14ac:dyDescent="0.45">
      <c r="C3" s="66" t="s">
        <v>104</v>
      </c>
      <c r="D3" s="63" t="str">
        <f>'n°6a Lijst standen'!E4</f>
        <v>1.a</v>
      </c>
      <c r="E3" s="63" t="str">
        <f>'n°6a Lijst standen'!F4</f>
        <v>1.b</v>
      </c>
      <c r="F3" s="63" t="str">
        <f>'n°6a Lijst standen'!G4</f>
        <v>2.1.a</v>
      </c>
      <c r="G3" s="63" t="str">
        <f>'n°6a Lijst standen'!H4</f>
        <v>2.2.a</v>
      </c>
      <c r="H3" s="63" t="str">
        <f>'n°6a Lijst standen'!I4</f>
        <v>2.3.a</v>
      </c>
      <c r="I3" s="63" t="str">
        <f>'n°6a Lijst standen'!J4</f>
        <v>2.4.a (Z)</v>
      </c>
      <c r="J3" s="63" t="str">
        <f>'n°6a Lijst standen'!K4</f>
        <v>2.4.a (C1)</v>
      </c>
      <c r="K3" s="63" t="str">
        <f>'n°6a Lijst standen'!L4</f>
        <v>2.4.a (C2)</v>
      </c>
      <c r="L3" s="63" t="str">
        <f>'n°6a Lijst standen'!M4</f>
        <v>2.5.a (C1)</v>
      </c>
      <c r="M3" s="63" t="str">
        <f>'n°6a Lijst standen'!N4</f>
        <v>2.5.a (C2)</v>
      </c>
      <c r="N3" s="63" t="str">
        <f>'n°6a Lijst standen'!O4</f>
        <v>2.1.b</v>
      </c>
      <c r="O3" s="63" t="str">
        <f>'n°6a Lijst standen'!P4</f>
        <v>2.2.b</v>
      </c>
      <c r="P3" s="63" t="str">
        <f>'n°6a Lijst standen'!Q4</f>
        <v>2.3.b</v>
      </c>
      <c r="Q3" s="63" t="str">
        <f>'n°6a Lijst standen'!R4</f>
        <v>2.4.b (Z)</v>
      </c>
      <c r="R3" s="63" t="str">
        <f>'n°6a Lijst standen'!S4</f>
        <v>2.4.b (C1)</v>
      </c>
      <c r="S3" s="63" t="str">
        <f>'n°6a Lijst standen'!T4</f>
        <v>2.4.b (C2)</v>
      </c>
      <c r="T3" s="63" t="str">
        <f>'n°6a Lijst standen'!U4</f>
        <v>2.5.b (C1)</v>
      </c>
      <c r="U3" s="63" t="str">
        <f>'n°6a Lijst standen'!V4</f>
        <v>2.5.b (C2)</v>
      </c>
      <c r="V3" s="63" t="str">
        <f>'n°6a Lijst standen'!W4</f>
        <v>2.1.c</v>
      </c>
      <c r="W3" s="63" t="str">
        <f>'n°6a Lijst standen'!X4</f>
        <v>2.2.c</v>
      </c>
      <c r="X3" s="63" t="str">
        <f>'n°6a Lijst standen'!Y4</f>
        <v>2.3.c</v>
      </c>
      <c r="Y3" s="63" t="str">
        <f>'n°6a Lijst standen'!Z4</f>
        <v>2.4.c (Z)</v>
      </c>
      <c r="Z3" s="63" t="str">
        <f>'n°6a Lijst standen'!AA4</f>
        <v>2.4.c (C1)</v>
      </c>
      <c r="AA3" s="63" t="str">
        <f>'n°6a Lijst standen'!AB4</f>
        <v>2.4.c (C2)</v>
      </c>
      <c r="AB3" s="63" t="str">
        <f>'n°6a Lijst standen'!AC4</f>
        <v>2.5.c (C1)</v>
      </c>
      <c r="AC3" s="63" t="str">
        <f>'n°6a Lijst standen'!AD4</f>
        <v>2.5.c (C2)</v>
      </c>
      <c r="AD3" s="63" t="str">
        <f>'n°6a Lijst standen'!AE4</f>
        <v>3.1.a</v>
      </c>
      <c r="AE3" s="63" t="str">
        <f>'n°6a Lijst standen'!AF4</f>
        <v>3.2.a</v>
      </c>
      <c r="AF3" s="63" t="str">
        <f>'n°6a Lijst standen'!AG4</f>
        <v>3.3.a</v>
      </c>
      <c r="AG3" s="63" t="str">
        <f>'n°6a Lijst standen'!AH4</f>
        <v>3.4.a</v>
      </c>
      <c r="AH3" s="63" t="str">
        <f>'n°6a Lijst standen'!AI4</f>
        <v>3.5.a</v>
      </c>
      <c r="AI3" s="63" t="str">
        <f>'n°6a Lijst standen'!AJ4</f>
        <v>3.6.a</v>
      </c>
      <c r="AJ3" s="63" t="str">
        <f>'n°6a Lijst standen'!AK4</f>
        <v>3.7.a</v>
      </c>
      <c r="AK3" s="63" t="str">
        <f>'n°6a Lijst standen'!AL4</f>
        <v>3.1.b</v>
      </c>
      <c r="AL3" s="63" t="str">
        <f>'n°6a Lijst standen'!AM4</f>
        <v>3.2.b</v>
      </c>
      <c r="AM3" s="63" t="str">
        <f>'n°6a Lijst standen'!AN4</f>
        <v>3.3.b</v>
      </c>
      <c r="AN3" s="63" t="str">
        <f>'n°6a Lijst standen'!AO4</f>
        <v>3.4.b</v>
      </c>
      <c r="AO3" s="63" t="str">
        <f>'n°6a Lijst standen'!AP4</f>
        <v>3.5.b</v>
      </c>
      <c r="AP3" s="63" t="str">
        <f>'n°6a Lijst standen'!AQ4</f>
        <v>3.6.b</v>
      </c>
      <c r="AQ3" s="63" t="str">
        <f>'n°6a Lijst standen'!AR4</f>
        <v>3.7.b</v>
      </c>
      <c r="AR3" s="63" t="str">
        <f>'n°6a Lijst standen'!AS4</f>
        <v>3.1.c</v>
      </c>
      <c r="AS3" s="63" t="str">
        <f>'n°6a Lijst standen'!AT4</f>
        <v>3.2.c</v>
      </c>
      <c r="AT3" s="63" t="str">
        <f>'n°6a Lijst standen'!AU4</f>
        <v>3.3.c</v>
      </c>
      <c r="AU3" s="63" t="str">
        <f>'n°6a Lijst standen'!AV4</f>
        <v>3.4.c</v>
      </c>
      <c r="AV3" s="63" t="str">
        <f>'n°6a Lijst standen'!AW4</f>
        <v>3.5.c</v>
      </c>
      <c r="AW3" s="63" t="str">
        <f>'n°6a Lijst standen'!AX4</f>
        <v>3.6.c</v>
      </c>
      <c r="AX3" s="63" t="str">
        <f>'n°6a Lijst standen'!AY4</f>
        <v>3.7.c</v>
      </c>
      <c r="AY3" s="63" t="str">
        <f>'n°6a Lijst standen'!AZ4</f>
        <v>4.1.a</v>
      </c>
      <c r="AZ3" s="63" t="str">
        <f>'n°6a Lijst standen'!BA4</f>
        <v>4.2.a</v>
      </c>
      <c r="BA3" s="63" t="str">
        <f>'n°6a Lijst standen'!BB4</f>
        <v>4.3.a</v>
      </c>
      <c r="BB3" s="63" t="str">
        <f>'n°6a Lijst standen'!BC4</f>
        <v>4.4.a</v>
      </c>
      <c r="BC3" s="63" t="str">
        <f>'n°6a Lijst standen'!BD4</f>
        <v>4.5.a</v>
      </c>
      <c r="BD3" s="63" t="str">
        <f>'n°6a Lijst standen'!BE4</f>
        <v>4.6.a</v>
      </c>
      <c r="BE3" s="63" t="str">
        <f>'n°6a Lijst standen'!BF4</f>
        <v>4.1.b</v>
      </c>
      <c r="BF3" s="63" t="str">
        <f>'n°6a Lijst standen'!BG4</f>
        <v>4.2.b</v>
      </c>
      <c r="BG3" s="63" t="str">
        <f>'n°6a Lijst standen'!BH4</f>
        <v>4.3.b</v>
      </c>
      <c r="BH3" s="63" t="str">
        <f>'n°6a Lijst standen'!BI4</f>
        <v>4.4.b</v>
      </c>
      <c r="BI3" s="63" t="str">
        <f>'n°6a Lijst standen'!BJ4</f>
        <v>4.5.b</v>
      </c>
      <c r="BJ3" s="63" t="str">
        <f>'n°6a Lijst standen'!BK4</f>
        <v>4.6.b</v>
      </c>
      <c r="BK3" s="63" t="str">
        <f>'n°6a Lijst standen'!BL4</f>
        <v>4.1.c</v>
      </c>
      <c r="BL3" s="63" t="str">
        <f>'n°6a Lijst standen'!BM4</f>
        <v>4.2.c</v>
      </c>
      <c r="BM3" s="63" t="str">
        <f>'n°6a Lijst standen'!BN4</f>
        <v>4.3.c</v>
      </c>
      <c r="BN3" s="63" t="str">
        <f>'n°6a Lijst standen'!BO4</f>
        <v>4.4.c</v>
      </c>
      <c r="BO3" s="63" t="str">
        <f>'n°6a Lijst standen'!BP4</f>
        <v>4.5.c</v>
      </c>
      <c r="BP3" s="63" t="str">
        <f>'n°6a Lijst standen'!BQ4</f>
        <v>4.6.c</v>
      </c>
    </row>
    <row r="4" spans="2:68" x14ac:dyDescent="0.45">
      <c r="C4" s="66" t="s">
        <v>105</v>
      </c>
      <c r="D4">
        <v>0.9</v>
      </c>
      <c r="E4">
        <v>0.95</v>
      </c>
      <c r="F4">
        <v>0.43</v>
      </c>
      <c r="G4">
        <v>0.5</v>
      </c>
      <c r="H4">
        <v>0.61</v>
      </c>
      <c r="I4">
        <v>0.79</v>
      </c>
      <c r="J4">
        <v>0.79</v>
      </c>
      <c r="K4">
        <v>0.79</v>
      </c>
      <c r="L4">
        <v>0.81</v>
      </c>
      <c r="M4">
        <v>0.81</v>
      </c>
      <c r="N4">
        <v>0.47</v>
      </c>
      <c r="O4">
        <v>0.55000000000000004</v>
      </c>
      <c r="P4">
        <v>0.66</v>
      </c>
      <c r="Q4">
        <v>0.85</v>
      </c>
      <c r="R4">
        <v>0.85</v>
      </c>
      <c r="S4">
        <v>0.85</v>
      </c>
      <c r="T4">
        <v>0.87</v>
      </c>
      <c r="U4">
        <v>0.87</v>
      </c>
      <c r="V4">
        <v>0.51</v>
      </c>
      <c r="W4">
        <v>0.59</v>
      </c>
      <c r="X4">
        <v>0.71</v>
      </c>
      <c r="Y4">
        <v>0.91</v>
      </c>
      <c r="Z4">
        <v>0.91</v>
      </c>
      <c r="AA4">
        <v>0.91</v>
      </c>
      <c r="AB4">
        <v>0.93</v>
      </c>
      <c r="AC4">
        <v>0.93</v>
      </c>
      <c r="AD4">
        <v>0.35</v>
      </c>
      <c r="AE4">
        <v>0.41</v>
      </c>
      <c r="AF4">
        <v>0.51</v>
      </c>
      <c r="AG4">
        <v>0.6</v>
      </c>
      <c r="AH4">
        <v>0.43</v>
      </c>
      <c r="AI4">
        <v>0.75</v>
      </c>
      <c r="AJ4">
        <v>0.81</v>
      </c>
      <c r="AK4">
        <v>0.38</v>
      </c>
      <c r="AL4">
        <v>0.45</v>
      </c>
      <c r="AM4">
        <v>0.56000000000000005</v>
      </c>
      <c r="AN4">
        <v>0.65</v>
      </c>
      <c r="AO4">
        <v>0.48</v>
      </c>
      <c r="AP4">
        <v>0.81</v>
      </c>
      <c r="AQ4">
        <v>0.87</v>
      </c>
      <c r="AR4">
        <v>0.42</v>
      </c>
      <c r="AS4">
        <v>0.49</v>
      </c>
      <c r="AT4">
        <v>0.61</v>
      </c>
      <c r="AU4">
        <v>0.7</v>
      </c>
      <c r="AV4">
        <v>0.53</v>
      </c>
      <c r="AW4">
        <v>0.87</v>
      </c>
      <c r="AX4">
        <v>0.93</v>
      </c>
      <c r="AY4">
        <v>0.54</v>
      </c>
      <c r="AZ4">
        <v>0.63</v>
      </c>
      <c r="BA4">
        <v>0.76</v>
      </c>
      <c r="BB4">
        <v>0.87</v>
      </c>
      <c r="BC4">
        <v>0.66</v>
      </c>
      <c r="BD4">
        <v>0.87</v>
      </c>
      <c r="BE4">
        <v>0.6</v>
      </c>
      <c r="BF4">
        <v>0.67</v>
      </c>
      <c r="BG4">
        <v>0.82</v>
      </c>
      <c r="BH4">
        <v>0.93</v>
      </c>
      <c r="BI4">
        <v>0.72</v>
      </c>
      <c r="BJ4">
        <v>0.93</v>
      </c>
      <c r="BK4">
        <v>0.64</v>
      </c>
      <c r="BL4">
        <v>0.72</v>
      </c>
      <c r="BM4">
        <v>0.88</v>
      </c>
      <c r="BN4">
        <v>1</v>
      </c>
      <c r="BO4">
        <v>0.78</v>
      </c>
      <c r="BP4">
        <v>1</v>
      </c>
    </row>
    <row r="6" spans="2:68" x14ac:dyDescent="0.45">
      <c r="B6" t="s">
        <v>314</v>
      </c>
      <c r="D6" t="b">
        <v>0</v>
      </c>
      <c r="E6" t="b">
        <v>0</v>
      </c>
      <c r="F6" t="b">
        <v>0</v>
      </c>
      <c r="G6" t="b">
        <v>0</v>
      </c>
      <c r="H6" t="b">
        <v>1</v>
      </c>
      <c r="I6" t="b">
        <v>1</v>
      </c>
      <c r="J6" t="b">
        <v>0</v>
      </c>
      <c r="K6" t="b">
        <v>0</v>
      </c>
      <c r="L6" t="b">
        <v>0</v>
      </c>
      <c r="M6" t="b">
        <v>0</v>
      </c>
      <c r="N6" t="b">
        <v>0</v>
      </c>
      <c r="O6" t="b">
        <v>0</v>
      </c>
      <c r="P6" t="b">
        <v>1</v>
      </c>
      <c r="Q6" t="b">
        <v>1</v>
      </c>
      <c r="R6" t="b">
        <v>0</v>
      </c>
      <c r="S6" t="b">
        <v>0</v>
      </c>
      <c r="T6" t="b">
        <v>0</v>
      </c>
      <c r="U6" t="b">
        <v>0</v>
      </c>
      <c r="V6" t="b">
        <v>0</v>
      </c>
      <c r="W6" t="b">
        <v>0</v>
      </c>
      <c r="X6" t="b">
        <v>1</v>
      </c>
      <c r="Y6" t="b">
        <v>1</v>
      </c>
      <c r="Z6" t="b">
        <v>0</v>
      </c>
      <c r="AA6" t="b">
        <v>0</v>
      </c>
      <c r="AB6" t="b">
        <v>0</v>
      </c>
      <c r="AC6" t="b">
        <v>0</v>
      </c>
      <c r="AD6" t="b">
        <v>0</v>
      </c>
      <c r="AE6" t="b">
        <v>1</v>
      </c>
      <c r="AF6" t="b">
        <v>0</v>
      </c>
      <c r="AG6" t="b">
        <v>0</v>
      </c>
      <c r="AH6" t="b">
        <v>1</v>
      </c>
      <c r="AI6" t="b">
        <v>0</v>
      </c>
      <c r="AJ6" t="b">
        <v>0</v>
      </c>
      <c r="AK6" t="b">
        <v>0</v>
      </c>
      <c r="AL6" t="b">
        <v>1</v>
      </c>
      <c r="AM6" t="b">
        <v>0</v>
      </c>
      <c r="AN6" t="b">
        <v>0</v>
      </c>
      <c r="AO6" t="b">
        <v>1</v>
      </c>
      <c r="AP6" t="b">
        <v>0</v>
      </c>
      <c r="AQ6" t="b">
        <v>0</v>
      </c>
      <c r="AR6" t="b">
        <v>0</v>
      </c>
      <c r="AS6" t="b">
        <v>1</v>
      </c>
      <c r="AT6" t="b">
        <v>0</v>
      </c>
      <c r="AU6" t="b">
        <v>0</v>
      </c>
      <c r="AV6" t="b">
        <v>1</v>
      </c>
      <c r="AW6" t="b">
        <v>0</v>
      </c>
      <c r="AX6" t="b">
        <v>0</v>
      </c>
      <c r="AY6" t="b">
        <v>0</v>
      </c>
      <c r="AZ6" t="b">
        <v>1</v>
      </c>
      <c r="BA6" t="b">
        <v>0</v>
      </c>
      <c r="BB6" t="b">
        <v>0</v>
      </c>
      <c r="BC6" t="b">
        <v>1</v>
      </c>
      <c r="BD6" t="b">
        <v>0</v>
      </c>
      <c r="BE6" t="b">
        <v>0</v>
      </c>
      <c r="BF6" t="b">
        <v>1</v>
      </c>
      <c r="BG6" t="b">
        <v>0</v>
      </c>
      <c r="BH6" t="b">
        <v>0</v>
      </c>
      <c r="BI6" t="b">
        <v>1</v>
      </c>
      <c r="BJ6" t="b">
        <v>0</v>
      </c>
      <c r="BK6" t="b">
        <v>0</v>
      </c>
      <c r="BL6" t="b">
        <v>1</v>
      </c>
      <c r="BM6" t="b">
        <v>0</v>
      </c>
      <c r="BN6" t="b">
        <v>0</v>
      </c>
      <c r="BO6" t="b">
        <v>1</v>
      </c>
      <c r="BP6" t="b">
        <v>0</v>
      </c>
    </row>
    <row r="7" spans="2:68" x14ac:dyDescent="0.45">
      <c r="B7" t="s">
        <v>316</v>
      </c>
    </row>
    <row r="8" spans="2:68" x14ac:dyDescent="0.45">
      <c r="C8" t="s">
        <v>315</v>
      </c>
      <c r="D8" t="b">
        <v>0</v>
      </c>
      <c r="E8" t="b">
        <v>0</v>
      </c>
      <c r="F8" t="b">
        <v>1</v>
      </c>
      <c r="G8" t="b">
        <v>0</v>
      </c>
      <c r="H8" t="b">
        <v>0</v>
      </c>
      <c r="I8" t="b">
        <v>0</v>
      </c>
      <c r="J8" t="b">
        <v>0</v>
      </c>
      <c r="K8" t="b">
        <v>0</v>
      </c>
      <c r="L8" t="b">
        <v>0</v>
      </c>
      <c r="M8" t="b">
        <v>0</v>
      </c>
      <c r="N8" t="b">
        <v>1</v>
      </c>
      <c r="O8" t="b">
        <v>0</v>
      </c>
      <c r="P8" t="b">
        <v>0</v>
      </c>
      <c r="Q8" t="b">
        <v>0</v>
      </c>
      <c r="R8" t="b">
        <v>0</v>
      </c>
      <c r="S8" t="b">
        <v>0</v>
      </c>
      <c r="T8" t="b">
        <v>0</v>
      </c>
      <c r="U8" t="b">
        <v>0</v>
      </c>
      <c r="V8" t="b">
        <v>1</v>
      </c>
      <c r="W8" t="b">
        <v>0</v>
      </c>
      <c r="X8" t="b">
        <v>0</v>
      </c>
      <c r="Y8" t="b">
        <v>0</v>
      </c>
      <c r="Z8" t="b">
        <v>0</v>
      </c>
      <c r="AA8" t="b">
        <v>0</v>
      </c>
      <c r="AB8" t="b">
        <v>0</v>
      </c>
      <c r="AC8" t="b">
        <v>0</v>
      </c>
      <c r="AD8" t="b">
        <v>1</v>
      </c>
      <c r="AE8" t="b">
        <v>1</v>
      </c>
      <c r="AF8" t="b">
        <v>1</v>
      </c>
      <c r="AG8" t="b">
        <v>0</v>
      </c>
      <c r="AH8" t="b">
        <v>0</v>
      </c>
      <c r="AI8" t="b">
        <v>0</v>
      </c>
      <c r="AJ8" t="b">
        <v>0</v>
      </c>
      <c r="AK8" t="b">
        <v>1</v>
      </c>
      <c r="AL8" t="b">
        <v>1</v>
      </c>
      <c r="AM8" t="b">
        <v>1</v>
      </c>
      <c r="AN8" t="b">
        <v>0</v>
      </c>
      <c r="AO8" t="b">
        <v>0</v>
      </c>
      <c r="AP8" t="b">
        <v>0</v>
      </c>
      <c r="AQ8" t="b">
        <v>0</v>
      </c>
      <c r="AR8" t="b">
        <v>1</v>
      </c>
      <c r="AS8" t="b">
        <v>1</v>
      </c>
      <c r="AT8" t="b">
        <v>1</v>
      </c>
      <c r="AU8" t="b">
        <v>0</v>
      </c>
      <c r="AV8" t="b">
        <v>0</v>
      </c>
      <c r="AW8" t="b">
        <v>0</v>
      </c>
      <c r="AX8" t="b">
        <v>0</v>
      </c>
      <c r="AY8" t="b">
        <v>0</v>
      </c>
      <c r="AZ8" t="b">
        <v>0</v>
      </c>
      <c r="BA8" t="b">
        <v>0</v>
      </c>
      <c r="BB8" t="b">
        <v>0</v>
      </c>
      <c r="BC8" t="b">
        <v>0</v>
      </c>
      <c r="BD8" t="b">
        <v>0</v>
      </c>
      <c r="BE8" t="b">
        <v>0</v>
      </c>
      <c r="BF8" t="b">
        <v>0</v>
      </c>
      <c r="BG8" t="b">
        <v>0</v>
      </c>
      <c r="BH8" t="b">
        <v>0</v>
      </c>
      <c r="BI8" t="b">
        <v>0</v>
      </c>
      <c r="BJ8" t="b">
        <v>0</v>
      </c>
      <c r="BK8" t="b">
        <v>0</v>
      </c>
      <c r="BL8" t="b">
        <v>0</v>
      </c>
      <c r="BM8" t="b">
        <v>0</v>
      </c>
      <c r="BN8" t="b">
        <v>0</v>
      </c>
      <c r="BO8" t="b">
        <v>0</v>
      </c>
      <c r="BP8" t="b">
        <v>0</v>
      </c>
    </row>
    <row r="9" spans="2:68" x14ac:dyDescent="0.45">
      <c r="C9" t="s">
        <v>317</v>
      </c>
      <c r="D9" t="b">
        <v>0</v>
      </c>
      <c r="E9" t="b">
        <v>0</v>
      </c>
      <c r="F9" t="b">
        <v>0</v>
      </c>
      <c r="G9" t="b">
        <v>1</v>
      </c>
      <c r="H9" t="b">
        <v>0</v>
      </c>
      <c r="I9" t="b">
        <v>0</v>
      </c>
      <c r="J9" t="b">
        <v>0</v>
      </c>
      <c r="K9" t="b">
        <v>0</v>
      </c>
      <c r="L9" t="b">
        <v>0</v>
      </c>
      <c r="M9" t="b">
        <v>0</v>
      </c>
      <c r="N9" t="b">
        <v>0</v>
      </c>
      <c r="O9" t="b">
        <v>1</v>
      </c>
      <c r="P9" t="b">
        <v>0</v>
      </c>
      <c r="Q9" t="b">
        <v>0</v>
      </c>
      <c r="R9" t="b">
        <v>0</v>
      </c>
      <c r="S9" t="b">
        <v>0</v>
      </c>
      <c r="T9" t="b">
        <v>0</v>
      </c>
      <c r="U9" t="b">
        <v>0</v>
      </c>
      <c r="V9" t="b">
        <v>0</v>
      </c>
      <c r="W9" t="b">
        <v>1</v>
      </c>
      <c r="X9" t="b">
        <v>0</v>
      </c>
      <c r="Y9" t="b">
        <v>0</v>
      </c>
      <c r="Z9" t="b">
        <v>0</v>
      </c>
      <c r="AA9" t="b">
        <v>0</v>
      </c>
      <c r="AB9" t="b">
        <v>0</v>
      </c>
      <c r="AC9" t="b">
        <v>0</v>
      </c>
      <c r="AD9" t="b">
        <v>0</v>
      </c>
      <c r="AE9" t="b">
        <v>0</v>
      </c>
      <c r="AF9" t="b">
        <v>0</v>
      </c>
      <c r="AG9" t="b">
        <v>1</v>
      </c>
      <c r="AH9" t="b">
        <v>0</v>
      </c>
      <c r="AI9" t="b">
        <v>0</v>
      </c>
      <c r="AJ9" t="b">
        <v>0</v>
      </c>
      <c r="AK9" t="b">
        <v>0</v>
      </c>
      <c r="AL9" t="b">
        <v>0</v>
      </c>
      <c r="AM9" t="b">
        <v>0</v>
      </c>
      <c r="AN9" t="b">
        <v>1</v>
      </c>
      <c r="AO9" t="b">
        <v>0</v>
      </c>
      <c r="AP9" t="b">
        <v>0</v>
      </c>
      <c r="AQ9" t="b">
        <v>0</v>
      </c>
      <c r="AR9" t="b">
        <v>0</v>
      </c>
      <c r="AS9" t="b">
        <v>0</v>
      </c>
      <c r="AT9" t="b">
        <v>0</v>
      </c>
      <c r="AU9" t="b">
        <v>1</v>
      </c>
      <c r="AV9" t="b">
        <v>0</v>
      </c>
      <c r="AW9" t="b">
        <v>0</v>
      </c>
      <c r="AX9" t="b">
        <v>0</v>
      </c>
      <c r="AY9" t="b">
        <v>0</v>
      </c>
      <c r="AZ9" t="b">
        <v>0</v>
      </c>
      <c r="BA9" t="b">
        <v>0</v>
      </c>
      <c r="BB9" t="b">
        <v>0</v>
      </c>
      <c r="BC9" t="b">
        <v>0</v>
      </c>
      <c r="BD9" t="b">
        <v>0</v>
      </c>
      <c r="BE9" t="b">
        <v>0</v>
      </c>
      <c r="BF9" t="b">
        <v>0</v>
      </c>
      <c r="BG9" t="b">
        <v>0</v>
      </c>
      <c r="BH9" t="b">
        <v>0</v>
      </c>
      <c r="BI9" t="b">
        <v>0</v>
      </c>
      <c r="BJ9" t="b">
        <v>0</v>
      </c>
      <c r="BK9" t="b">
        <v>0</v>
      </c>
      <c r="BL9" t="b">
        <v>0</v>
      </c>
      <c r="BM9" t="b">
        <v>0</v>
      </c>
      <c r="BN9" t="b">
        <v>0</v>
      </c>
      <c r="BO9" t="b">
        <v>0</v>
      </c>
      <c r="BP9" t="b">
        <v>0</v>
      </c>
    </row>
    <row r="10" spans="2:68" x14ac:dyDescent="0.45">
      <c r="C10" t="s">
        <v>318</v>
      </c>
      <c r="D10" t="b">
        <v>0</v>
      </c>
      <c r="E10" t="b">
        <v>0</v>
      </c>
      <c r="F10" t="b">
        <v>0</v>
      </c>
      <c r="G10" t="b">
        <v>0</v>
      </c>
      <c r="H10" t="b">
        <v>1</v>
      </c>
      <c r="I10" t="b">
        <v>0</v>
      </c>
      <c r="J10" t="b">
        <v>0</v>
      </c>
      <c r="K10" t="b">
        <v>0</v>
      </c>
      <c r="L10" t="b">
        <v>0</v>
      </c>
      <c r="M10" t="b">
        <v>0</v>
      </c>
      <c r="N10" t="b">
        <v>0</v>
      </c>
      <c r="O10" t="b">
        <v>0</v>
      </c>
      <c r="P10" t="b">
        <v>1</v>
      </c>
      <c r="Q10" t="b">
        <v>0</v>
      </c>
      <c r="R10" t="b">
        <v>0</v>
      </c>
      <c r="S10" t="b">
        <v>0</v>
      </c>
      <c r="T10" t="b">
        <v>0</v>
      </c>
      <c r="U10" t="b">
        <v>0</v>
      </c>
      <c r="V10" t="b">
        <v>0</v>
      </c>
      <c r="W10" t="b">
        <v>0</v>
      </c>
      <c r="X10" t="b">
        <v>1</v>
      </c>
      <c r="Y10" t="b">
        <v>0</v>
      </c>
      <c r="Z10" t="b">
        <v>0</v>
      </c>
      <c r="AA10" t="b">
        <v>0</v>
      </c>
      <c r="AB10" t="b">
        <v>0</v>
      </c>
      <c r="AC10" t="b">
        <v>0</v>
      </c>
      <c r="AD10" t="b">
        <v>0</v>
      </c>
      <c r="AE10" t="b">
        <v>0</v>
      </c>
      <c r="AF10" t="b">
        <v>0</v>
      </c>
      <c r="AG10" t="b">
        <v>0</v>
      </c>
      <c r="AH10" t="b">
        <v>0</v>
      </c>
      <c r="AI10" t="b">
        <v>0</v>
      </c>
      <c r="AJ10" t="b">
        <v>0</v>
      </c>
      <c r="AK10" t="b">
        <v>0</v>
      </c>
      <c r="AL10" t="b">
        <v>0</v>
      </c>
      <c r="AM10" t="b">
        <v>0</v>
      </c>
      <c r="AN10" t="b">
        <v>0</v>
      </c>
      <c r="AO10" t="b">
        <v>0</v>
      </c>
      <c r="AP10" t="b">
        <v>0</v>
      </c>
      <c r="AQ10" t="b">
        <v>0</v>
      </c>
      <c r="AR10" t="b">
        <v>0</v>
      </c>
      <c r="AS10" t="b">
        <v>0</v>
      </c>
      <c r="AT10" t="b">
        <v>0</v>
      </c>
      <c r="AU10" t="b">
        <v>0</v>
      </c>
      <c r="AV10" t="b">
        <v>0</v>
      </c>
      <c r="AW10" t="b">
        <v>0</v>
      </c>
      <c r="AX10" t="b">
        <v>0</v>
      </c>
      <c r="AY10" t="b">
        <v>0</v>
      </c>
      <c r="AZ10" t="b">
        <v>0</v>
      </c>
      <c r="BA10" t="b">
        <v>0</v>
      </c>
      <c r="BB10" t="b">
        <v>0</v>
      </c>
      <c r="BC10" t="b">
        <v>0</v>
      </c>
      <c r="BD10" t="b">
        <v>0</v>
      </c>
      <c r="BE10" t="b">
        <v>0</v>
      </c>
      <c r="BF10" t="b">
        <v>0</v>
      </c>
      <c r="BG10" t="b">
        <v>0</v>
      </c>
      <c r="BH10" t="b">
        <v>0</v>
      </c>
      <c r="BI10" t="b">
        <v>0</v>
      </c>
      <c r="BJ10" t="b">
        <v>0</v>
      </c>
      <c r="BK10" t="b">
        <v>0</v>
      </c>
      <c r="BL10" t="b">
        <v>0</v>
      </c>
      <c r="BM10" t="b">
        <v>0</v>
      </c>
      <c r="BN10" t="b">
        <v>0</v>
      </c>
      <c r="BO10" t="b">
        <v>0</v>
      </c>
      <c r="BP10" t="b">
        <v>0</v>
      </c>
    </row>
    <row r="11" spans="2:68" x14ac:dyDescent="0.45">
      <c r="C11" t="s">
        <v>319</v>
      </c>
      <c r="D11" t="b">
        <v>0</v>
      </c>
      <c r="E11" t="b">
        <v>0</v>
      </c>
      <c r="F11" t="b">
        <v>0</v>
      </c>
      <c r="G11" t="b">
        <v>0</v>
      </c>
      <c r="H11" t="b">
        <v>0</v>
      </c>
      <c r="I11" t="b">
        <v>1</v>
      </c>
      <c r="J11" t="b">
        <v>1</v>
      </c>
      <c r="K11" t="b">
        <v>0</v>
      </c>
      <c r="L11" t="b">
        <v>0</v>
      </c>
      <c r="M11" t="b">
        <v>0</v>
      </c>
      <c r="N11" t="b">
        <v>0</v>
      </c>
      <c r="O11" t="b">
        <v>0</v>
      </c>
      <c r="P11" t="b">
        <v>0</v>
      </c>
      <c r="Q11" t="b">
        <v>1</v>
      </c>
      <c r="R11" t="b">
        <v>1</v>
      </c>
      <c r="S11" t="b">
        <v>0</v>
      </c>
      <c r="T11" t="b">
        <v>0</v>
      </c>
      <c r="U11" t="b">
        <v>0</v>
      </c>
      <c r="V11" t="b">
        <v>0</v>
      </c>
      <c r="W11" t="b">
        <v>0</v>
      </c>
      <c r="X11" t="b">
        <v>0</v>
      </c>
      <c r="Y11" t="b">
        <v>1</v>
      </c>
      <c r="Z11" t="b">
        <v>1</v>
      </c>
      <c r="AA11" t="b">
        <v>0</v>
      </c>
      <c r="AB11" t="b">
        <v>0</v>
      </c>
      <c r="AC11" t="b">
        <v>0</v>
      </c>
      <c r="AD11" t="b">
        <v>0</v>
      </c>
      <c r="AE11" t="b">
        <v>0</v>
      </c>
      <c r="AF11" t="b">
        <v>0</v>
      </c>
      <c r="AG11" t="b">
        <v>0</v>
      </c>
      <c r="AH11" t="b">
        <v>1</v>
      </c>
      <c r="AI11" t="b">
        <v>1</v>
      </c>
      <c r="AJ11" t="b">
        <v>0</v>
      </c>
      <c r="AK11" t="b">
        <v>0</v>
      </c>
      <c r="AL11" t="b">
        <v>0</v>
      </c>
      <c r="AM11" t="b">
        <v>0</v>
      </c>
      <c r="AN11" t="b">
        <v>0</v>
      </c>
      <c r="AO11" t="b">
        <v>1</v>
      </c>
      <c r="AP11" t="b">
        <v>1</v>
      </c>
      <c r="AQ11" t="b">
        <v>0</v>
      </c>
      <c r="AR11" t="b">
        <v>0</v>
      </c>
      <c r="AS11" t="b">
        <v>0</v>
      </c>
      <c r="AT11" t="b">
        <v>0</v>
      </c>
      <c r="AU11" t="b">
        <v>0</v>
      </c>
      <c r="AV11" t="b">
        <v>1</v>
      </c>
      <c r="AW11" t="b">
        <v>1</v>
      </c>
      <c r="AX11" t="b">
        <v>0</v>
      </c>
      <c r="AY11" t="b">
        <v>0</v>
      </c>
      <c r="AZ11" t="b">
        <v>0</v>
      </c>
      <c r="BA11" t="b">
        <v>0</v>
      </c>
      <c r="BB11" t="b">
        <v>0</v>
      </c>
      <c r="BC11" t="b">
        <v>0</v>
      </c>
      <c r="BD11" t="b">
        <v>0</v>
      </c>
      <c r="BE11" t="b">
        <v>0</v>
      </c>
      <c r="BF11" t="b">
        <v>0</v>
      </c>
      <c r="BG11" t="b">
        <v>0</v>
      </c>
      <c r="BH11" t="b">
        <v>0</v>
      </c>
      <c r="BI11" t="b">
        <v>0</v>
      </c>
      <c r="BJ11" t="b">
        <v>0</v>
      </c>
      <c r="BK11" t="b">
        <v>0</v>
      </c>
      <c r="BL11" t="b">
        <v>0</v>
      </c>
      <c r="BM11" t="b">
        <v>0</v>
      </c>
      <c r="BN11" t="b">
        <v>0</v>
      </c>
      <c r="BO11" t="b">
        <v>0</v>
      </c>
      <c r="BP11" t="b">
        <v>0</v>
      </c>
    </row>
    <row r="12" spans="2:68" x14ac:dyDescent="0.45">
      <c r="C12" t="s">
        <v>320</v>
      </c>
      <c r="D12" t="b">
        <v>0</v>
      </c>
      <c r="E12" t="b">
        <v>0</v>
      </c>
      <c r="F12" t="b">
        <v>0</v>
      </c>
      <c r="G12" t="b">
        <v>0</v>
      </c>
      <c r="H12" t="b">
        <v>0</v>
      </c>
      <c r="I12" t="b">
        <v>0</v>
      </c>
      <c r="J12" t="b">
        <v>0</v>
      </c>
      <c r="K12" t="b">
        <v>1</v>
      </c>
      <c r="L12" t="b">
        <v>1</v>
      </c>
      <c r="M12" t="b">
        <v>1</v>
      </c>
      <c r="N12" t="b">
        <v>0</v>
      </c>
      <c r="O12" t="b">
        <v>0</v>
      </c>
      <c r="P12" t="b">
        <v>0</v>
      </c>
      <c r="Q12" t="b">
        <v>0</v>
      </c>
      <c r="R12" t="b">
        <v>0</v>
      </c>
      <c r="S12" t="b">
        <v>1</v>
      </c>
      <c r="T12" t="b">
        <v>1</v>
      </c>
      <c r="U12" t="b">
        <v>1</v>
      </c>
      <c r="V12" t="b">
        <v>0</v>
      </c>
      <c r="W12" t="b">
        <v>0</v>
      </c>
      <c r="X12" t="b">
        <v>0</v>
      </c>
      <c r="Y12" t="b">
        <v>0</v>
      </c>
      <c r="Z12" t="b">
        <v>0</v>
      </c>
      <c r="AA12" t="b">
        <v>1</v>
      </c>
      <c r="AB12" t="b">
        <v>1</v>
      </c>
      <c r="AC12" t="b">
        <v>1</v>
      </c>
      <c r="AD12" t="b">
        <v>0</v>
      </c>
      <c r="AE12" t="b">
        <v>0</v>
      </c>
      <c r="AF12" t="b">
        <v>0</v>
      </c>
      <c r="AG12" t="b">
        <v>0</v>
      </c>
      <c r="AH12" t="b">
        <v>0</v>
      </c>
      <c r="AI12" t="b">
        <v>0</v>
      </c>
      <c r="AJ12" t="b">
        <v>1</v>
      </c>
      <c r="AK12" t="b">
        <v>0</v>
      </c>
      <c r="AL12" t="b">
        <v>0</v>
      </c>
      <c r="AM12" t="b">
        <v>0</v>
      </c>
      <c r="AN12" t="b">
        <v>0</v>
      </c>
      <c r="AO12" t="b">
        <v>0</v>
      </c>
      <c r="AP12" t="b">
        <v>0</v>
      </c>
      <c r="AQ12" t="b">
        <v>1</v>
      </c>
      <c r="AR12" t="b">
        <v>0</v>
      </c>
      <c r="AS12" t="b">
        <v>0</v>
      </c>
      <c r="AT12" t="b">
        <v>0</v>
      </c>
      <c r="AU12" t="b">
        <v>0</v>
      </c>
      <c r="AV12" t="b">
        <v>0</v>
      </c>
      <c r="AW12" t="b">
        <v>0</v>
      </c>
      <c r="AX12" t="b">
        <v>1</v>
      </c>
      <c r="AY12" t="b">
        <v>0</v>
      </c>
      <c r="AZ12" t="b">
        <v>0</v>
      </c>
      <c r="BA12" t="b">
        <v>0</v>
      </c>
      <c r="BB12" t="b">
        <v>0</v>
      </c>
      <c r="BC12" t="b">
        <v>0</v>
      </c>
      <c r="BD12" t="b">
        <v>0</v>
      </c>
      <c r="BE12" t="b">
        <v>0</v>
      </c>
      <c r="BF12" t="b">
        <v>0</v>
      </c>
      <c r="BG12" t="b">
        <v>0</v>
      </c>
      <c r="BH12" t="b">
        <v>0</v>
      </c>
      <c r="BI12" t="b">
        <v>0</v>
      </c>
      <c r="BJ12" t="b">
        <v>0</v>
      </c>
      <c r="BK12" t="b">
        <v>0</v>
      </c>
      <c r="BL12" t="b">
        <v>0</v>
      </c>
      <c r="BM12" t="b">
        <v>0</v>
      </c>
      <c r="BN12" t="b">
        <v>0</v>
      </c>
      <c r="BO12" t="b">
        <v>0</v>
      </c>
      <c r="BP12" t="b">
        <v>0</v>
      </c>
    </row>
    <row r="13" spans="2:68" x14ac:dyDescent="0.45">
      <c r="B13" t="s">
        <v>321</v>
      </c>
    </row>
    <row r="14" spans="2:68" x14ac:dyDescent="0.45">
      <c r="C14" t="s">
        <v>322</v>
      </c>
      <c r="D14" t="b">
        <v>0</v>
      </c>
      <c r="E14" t="b">
        <v>0</v>
      </c>
      <c r="F14" t="b">
        <v>0</v>
      </c>
      <c r="G14" t="b">
        <v>0</v>
      </c>
      <c r="H14" t="b">
        <v>0</v>
      </c>
      <c r="I14" t="b">
        <v>0</v>
      </c>
      <c r="J14" t="b">
        <v>0</v>
      </c>
      <c r="K14" t="b">
        <v>0</v>
      </c>
      <c r="L14" t="b">
        <v>0</v>
      </c>
      <c r="M14" t="b">
        <v>0</v>
      </c>
      <c r="N14" t="b">
        <v>0</v>
      </c>
      <c r="O14" t="b">
        <v>0</v>
      </c>
      <c r="P14" t="b">
        <v>0</v>
      </c>
      <c r="Q14" t="b">
        <v>0</v>
      </c>
      <c r="R14" t="b">
        <v>0</v>
      </c>
      <c r="S14" t="b">
        <v>0</v>
      </c>
      <c r="T14" t="b">
        <v>0</v>
      </c>
      <c r="U14" t="b">
        <v>0</v>
      </c>
      <c r="V14" t="b">
        <v>0</v>
      </c>
      <c r="W14" t="b">
        <v>0</v>
      </c>
      <c r="X14" t="b">
        <v>0</v>
      </c>
      <c r="Y14" t="b">
        <v>0</v>
      </c>
      <c r="Z14" t="b">
        <v>0</v>
      </c>
      <c r="AA14" t="b">
        <v>0</v>
      </c>
      <c r="AB14" t="b">
        <v>0</v>
      </c>
      <c r="AC14" t="b">
        <v>0</v>
      </c>
      <c r="AD14" t="b">
        <v>0</v>
      </c>
      <c r="AE14" t="b">
        <v>0</v>
      </c>
      <c r="AF14" t="b">
        <v>0</v>
      </c>
      <c r="AG14" t="b">
        <v>0</v>
      </c>
      <c r="AH14" t="b">
        <v>0</v>
      </c>
      <c r="AI14" t="b">
        <v>0</v>
      </c>
      <c r="AJ14" t="b">
        <v>0</v>
      </c>
      <c r="AK14" t="b">
        <v>0</v>
      </c>
      <c r="AL14" t="b">
        <v>0</v>
      </c>
      <c r="AM14" t="b">
        <v>0</v>
      </c>
      <c r="AN14" t="b">
        <v>0</v>
      </c>
      <c r="AO14" t="b">
        <v>0</v>
      </c>
      <c r="AP14" t="b">
        <v>0</v>
      </c>
      <c r="AQ14" t="b">
        <v>0</v>
      </c>
      <c r="AR14" t="b">
        <v>0</v>
      </c>
      <c r="AS14" t="b">
        <v>0</v>
      </c>
      <c r="AT14" t="b">
        <v>0</v>
      </c>
      <c r="AU14" t="b">
        <v>0</v>
      </c>
      <c r="AV14" t="b">
        <v>0</v>
      </c>
      <c r="AW14" t="b">
        <v>0</v>
      </c>
      <c r="AX14" t="b">
        <v>0</v>
      </c>
      <c r="AY14" t="b">
        <v>1</v>
      </c>
      <c r="AZ14" t="b">
        <v>1</v>
      </c>
      <c r="BA14" t="b">
        <v>1</v>
      </c>
      <c r="BB14" t="b">
        <v>0</v>
      </c>
      <c r="BC14" t="b">
        <v>0</v>
      </c>
      <c r="BD14" t="b">
        <v>0</v>
      </c>
      <c r="BE14" t="b">
        <v>1</v>
      </c>
      <c r="BF14" t="b">
        <v>1</v>
      </c>
      <c r="BG14" t="b">
        <v>1</v>
      </c>
      <c r="BH14" t="b">
        <v>0</v>
      </c>
      <c r="BI14" t="b">
        <v>0</v>
      </c>
      <c r="BJ14" t="b">
        <v>0</v>
      </c>
      <c r="BK14" t="b">
        <v>1</v>
      </c>
      <c r="BL14" t="b">
        <v>1</v>
      </c>
      <c r="BM14" t="b">
        <v>1</v>
      </c>
      <c r="BN14" t="b">
        <v>0</v>
      </c>
      <c r="BO14" t="b">
        <v>0</v>
      </c>
      <c r="BP14" t="b">
        <v>0</v>
      </c>
    </row>
    <row r="15" spans="2:68" x14ac:dyDescent="0.45">
      <c r="C15" t="s">
        <v>317</v>
      </c>
      <c r="D15" t="b">
        <v>0</v>
      </c>
      <c r="E15" t="b">
        <v>0</v>
      </c>
      <c r="F15" t="b">
        <v>0</v>
      </c>
      <c r="G15" t="b">
        <v>0</v>
      </c>
      <c r="H15" t="b">
        <v>0</v>
      </c>
      <c r="I15" t="b">
        <v>0</v>
      </c>
      <c r="J15" t="b">
        <v>0</v>
      </c>
      <c r="K15" t="b">
        <v>0</v>
      </c>
      <c r="L15" t="b">
        <v>0</v>
      </c>
      <c r="M15" t="b">
        <v>0</v>
      </c>
      <c r="N15" t="b">
        <v>0</v>
      </c>
      <c r="O15" t="b">
        <v>0</v>
      </c>
      <c r="P15" t="b">
        <v>0</v>
      </c>
      <c r="Q15" t="b">
        <v>0</v>
      </c>
      <c r="R15" t="b">
        <v>0</v>
      </c>
      <c r="S15" t="b">
        <v>0</v>
      </c>
      <c r="T15" t="b">
        <v>0</v>
      </c>
      <c r="U15" t="b">
        <v>0</v>
      </c>
      <c r="V15" t="b">
        <v>0</v>
      </c>
      <c r="W15" t="b">
        <v>0</v>
      </c>
      <c r="X15" t="b">
        <v>0</v>
      </c>
      <c r="Y15" t="b">
        <v>0</v>
      </c>
      <c r="Z15" t="b">
        <v>0</v>
      </c>
      <c r="AA15" t="b">
        <v>0</v>
      </c>
      <c r="AB15" t="b">
        <v>0</v>
      </c>
      <c r="AC15" t="b">
        <v>0</v>
      </c>
      <c r="AD15" t="b">
        <v>0</v>
      </c>
      <c r="AE15" t="b">
        <v>0</v>
      </c>
      <c r="AF15" t="b">
        <v>0</v>
      </c>
      <c r="AG15" t="b">
        <v>0</v>
      </c>
      <c r="AH15" t="b">
        <v>0</v>
      </c>
      <c r="AI15" t="b">
        <v>0</v>
      </c>
      <c r="AJ15" t="b">
        <v>0</v>
      </c>
      <c r="AK15" t="b">
        <v>0</v>
      </c>
      <c r="AL15" t="b">
        <v>0</v>
      </c>
      <c r="AM15" t="b">
        <v>0</v>
      </c>
      <c r="AN15" t="b">
        <v>0</v>
      </c>
      <c r="AO15" t="b">
        <v>0</v>
      </c>
      <c r="AP15" t="b">
        <v>0</v>
      </c>
      <c r="AQ15" t="b">
        <v>0</v>
      </c>
      <c r="AR15" t="b">
        <v>0</v>
      </c>
      <c r="AS15" t="b">
        <v>0</v>
      </c>
      <c r="AT15" t="b">
        <v>0</v>
      </c>
      <c r="AU15" t="b">
        <v>0</v>
      </c>
      <c r="AV15" t="b">
        <v>0</v>
      </c>
      <c r="AW15" t="b">
        <v>0</v>
      </c>
      <c r="AX15" t="b">
        <v>0</v>
      </c>
      <c r="AY15" t="b">
        <v>0</v>
      </c>
      <c r="AZ15" t="b">
        <v>0</v>
      </c>
      <c r="BA15" t="b">
        <v>0</v>
      </c>
      <c r="BB15" t="b">
        <v>1</v>
      </c>
      <c r="BC15" t="b">
        <v>0</v>
      </c>
      <c r="BD15" t="b">
        <v>0</v>
      </c>
      <c r="BE15" t="b">
        <v>0</v>
      </c>
      <c r="BF15" t="b">
        <v>0</v>
      </c>
      <c r="BG15" t="b">
        <v>0</v>
      </c>
      <c r="BH15" t="b">
        <v>1</v>
      </c>
      <c r="BI15" t="b">
        <v>0</v>
      </c>
      <c r="BJ15" t="b">
        <v>0</v>
      </c>
      <c r="BK15" t="b">
        <v>0</v>
      </c>
      <c r="BL15" t="b">
        <v>0</v>
      </c>
      <c r="BM15" t="b">
        <v>0</v>
      </c>
      <c r="BN15" t="b">
        <v>1</v>
      </c>
      <c r="BO15" t="b">
        <v>0</v>
      </c>
      <c r="BP15" t="b">
        <v>0</v>
      </c>
    </row>
    <row r="16" spans="2:68" x14ac:dyDescent="0.45">
      <c r="C16" t="s">
        <v>319</v>
      </c>
      <c r="D16" t="b">
        <v>0</v>
      </c>
      <c r="E16" t="b">
        <v>0</v>
      </c>
      <c r="F16" t="b">
        <v>0</v>
      </c>
      <c r="G16" t="b">
        <v>0</v>
      </c>
      <c r="H16" t="b">
        <v>0</v>
      </c>
      <c r="I16" t="b">
        <v>0</v>
      </c>
      <c r="J16" t="b">
        <v>0</v>
      </c>
      <c r="K16" t="b">
        <v>0</v>
      </c>
      <c r="L16" t="b">
        <v>0</v>
      </c>
      <c r="M16" t="b">
        <v>0</v>
      </c>
      <c r="N16" t="b">
        <v>0</v>
      </c>
      <c r="O16" t="b">
        <v>0</v>
      </c>
      <c r="P16" t="b">
        <v>0</v>
      </c>
      <c r="Q16" t="b">
        <v>0</v>
      </c>
      <c r="R16" t="b">
        <v>0</v>
      </c>
      <c r="S16" t="b">
        <v>0</v>
      </c>
      <c r="T16" t="b">
        <v>0</v>
      </c>
      <c r="U16" t="b">
        <v>0</v>
      </c>
      <c r="V16" t="b">
        <v>0</v>
      </c>
      <c r="W16" t="b">
        <v>0</v>
      </c>
      <c r="X16" t="b">
        <v>0</v>
      </c>
      <c r="Y16" t="b">
        <v>0</v>
      </c>
      <c r="Z16" t="b">
        <v>0</v>
      </c>
      <c r="AA16" t="b">
        <v>0</v>
      </c>
      <c r="AB16" t="b">
        <v>0</v>
      </c>
      <c r="AC16" t="b">
        <v>0</v>
      </c>
      <c r="AD16" t="b">
        <v>0</v>
      </c>
      <c r="AE16" t="b">
        <v>0</v>
      </c>
      <c r="AF16" t="b">
        <v>0</v>
      </c>
      <c r="AG16" t="b">
        <v>0</v>
      </c>
      <c r="AH16" t="b">
        <v>0</v>
      </c>
      <c r="AI16" t="b">
        <v>0</v>
      </c>
      <c r="AJ16" t="b">
        <v>0</v>
      </c>
      <c r="AK16" t="b">
        <v>0</v>
      </c>
      <c r="AL16" t="b">
        <v>0</v>
      </c>
      <c r="AM16" t="b">
        <v>0</v>
      </c>
      <c r="AN16" t="b">
        <v>0</v>
      </c>
      <c r="AO16" t="b">
        <v>0</v>
      </c>
      <c r="AP16" t="b">
        <v>0</v>
      </c>
      <c r="AQ16" t="b">
        <v>0</v>
      </c>
      <c r="AR16" t="b">
        <v>0</v>
      </c>
      <c r="AS16" t="b">
        <v>0</v>
      </c>
      <c r="AT16" t="b">
        <v>0</v>
      </c>
      <c r="AU16" t="b">
        <v>0</v>
      </c>
      <c r="AV16" t="b">
        <v>0</v>
      </c>
      <c r="AW16" t="b">
        <v>0</v>
      </c>
      <c r="AX16" t="b">
        <v>0</v>
      </c>
      <c r="AY16" t="b">
        <v>0</v>
      </c>
      <c r="AZ16" t="b">
        <v>0</v>
      </c>
      <c r="BA16" t="b">
        <v>0</v>
      </c>
      <c r="BB16" t="b">
        <v>0</v>
      </c>
      <c r="BC16" t="b">
        <v>1</v>
      </c>
      <c r="BD16" t="b">
        <v>1</v>
      </c>
      <c r="BE16" t="b">
        <v>0</v>
      </c>
      <c r="BF16" t="b">
        <v>0</v>
      </c>
      <c r="BG16" t="b">
        <v>0</v>
      </c>
      <c r="BH16" t="b">
        <v>0</v>
      </c>
      <c r="BI16" t="b">
        <v>1</v>
      </c>
      <c r="BJ16" t="b">
        <v>1</v>
      </c>
      <c r="BK16" t="b">
        <v>0</v>
      </c>
      <c r="BL16" t="b">
        <v>0</v>
      </c>
      <c r="BM16" t="b">
        <v>0</v>
      </c>
      <c r="BN16" t="b">
        <v>0</v>
      </c>
      <c r="BO16" t="b">
        <v>1</v>
      </c>
      <c r="BP16" t="b">
        <v>1</v>
      </c>
    </row>
    <row r="17" spans="2:68" x14ac:dyDescent="0.45">
      <c r="B17" t="s">
        <v>323</v>
      </c>
    </row>
    <row r="18" spans="2:68" x14ac:dyDescent="0.45">
      <c r="C18" t="s">
        <v>324</v>
      </c>
      <c r="D18" t="b">
        <v>1</v>
      </c>
      <c r="E18" t="b">
        <v>1</v>
      </c>
      <c r="F18" t="b">
        <v>1</v>
      </c>
      <c r="G18" t="b">
        <v>1</v>
      </c>
      <c r="H18" t="b">
        <v>1</v>
      </c>
      <c r="I18" t="b">
        <v>1</v>
      </c>
      <c r="J18" t="b">
        <v>1</v>
      </c>
      <c r="K18" t="b">
        <v>1</v>
      </c>
      <c r="L18" t="b">
        <v>1</v>
      </c>
      <c r="M18" t="b">
        <v>1</v>
      </c>
      <c r="N18" t="b">
        <v>1</v>
      </c>
      <c r="O18" t="b">
        <v>1</v>
      </c>
      <c r="P18" t="b">
        <v>1</v>
      </c>
      <c r="Q18" t="b">
        <v>1</v>
      </c>
      <c r="R18" t="b">
        <v>1</v>
      </c>
      <c r="S18" t="b">
        <v>1</v>
      </c>
      <c r="T18" t="b">
        <v>1</v>
      </c>
      <c r="U18" t="b">
        <v>1</v>
      </c>
      <c r="V18" t="b">
        <v>0</v>
      </c>
      <c r="W18" t="b">
        <v>0</v>
      </c>
      <c r="X18" t="b">
        <v>0</v>
      </c>
      <c r="Y18" t="b">
        <v>0</v>
      </c>
      <c r="Z18" t="b">
        <v>0</v>
      </c>
      <c r="AA18" t="b">
        <v>0</v>
      </c>
      <c r="AB18" t="b">
        <v>0</v>
      </c>
      <c r="AC18" t="b">
        <v>0</v>
      </c>
      <c r="AD18" t="b">
        <v>1</v>
      </c>
      <c r="AE18" t="b">
        <v>1</v>
      </c>
      <c r="AF18" t="b">
        <v>1</v>
      </c>
      <c r="AG18" t="b">
        <v>1</v>
      </c>
      <c r="AH18" t="b">
        <v>1</v>
      </c>
      <c r="AI18" t="b">
        <v>1</v>
      </c>
      <c r="AJ18" t="b">
        <v>1</v>
      </c>
      <c r="AK18" t="b">
        <v>1</v>
      </c>
      <c r="AL18" t="b">
        <v>1</v>
      </c>
      <c r="AM18" t="b">
        <v>1</v>
      </c>
      <c r="AN18" t="b">
        <v>1</v>
      </c>
      <c r="AO18" t="b">
        <v>1</v>
      </c>
      <c r="AP18" t="b">
        <v>1</v>
      </c>
      <c r="AQ18" t="b">
        <v>1</v>
      </c>
      <c r="AR18" t="b">
        <v>0</v>
      </c>
      <c r="AS18" t="b">
        <v>0</v>
      </c>
      <c r="AT18" t="b">
        <v>0</v>
      </c>
      <c r="AU18" t="b">
        <v>0</v>
      </c>
      <c r="AV18" t="b">
        <v>0</v>
      </c>
      <c r="AW18" t="b">
        <v>0</v>
      </c>
      <c r="AX18" t="b">
        <v>0</v>
      </c>
      <c r="AY18" t="b">
        <v>1</v>
      </c>
      <c r="AZ18" t="b">
        <v>1</v>
      </c>
      <c r="BA18" t="b">
        <v>1</v>
      </c>
      <c r="BB18" t="b">
        <v>1</v>
      </c>
      <c r="BC18" t="b">
        <v>1</v>
      </c>
      <c r="BD18" t="b">
        <v>1</v>
      </c>
      <c r="BE18" t="b">
        <v>1</v>
      </c>
      <c r="BF18" t="b">
        <v>1</v>
      </c>
      <c r="BG18" t="b">
        <v>1</v>
      </c>
      <c r="BH18" t="b">
        <v>1</v>
      </c>
      <c r="BI18" t="b">
        <v>1</v>
      </c>
      <c r="BJ18" t="b">
        <v>1</v>
      </c>
      <c r="BK18" t="b">
        <v>0</v>
      </c>
      <c r="BL18" t="b">
        <v>0</v>
      </c>
      <c r="BM18" t="b">
        <v>0</v>
      </c>
      <c r="BN18" t="b">
        <v>0</v>
      </c>
      <c r="BO18" t="b">
        <v>0</v>
      </c>
      <c r="BP18" t="b">
        <v>0</v>
      </c>
    </row>
    <row r="19" spans="2:68" x14ac:dyDescent="0.45">
      <c r="C19" t="s">
        <v>325</v>
      </c>
      <c r="D19" t="b">
        <v>1</v>
      </c>
      <c r="E19" t="b">
        <v>1</v>
      </c>
      <c r="F19" t="b">
        <v>1</v>
      </c>
      <c r="G19" t="b">
        <v>1</v>
      </c>
      <c r="H19" t="b">
        <v>1</v>
      </c>
      <c r="I19" t="b">
        <v>1</v>
      </c>
      <c r="J19" t="b">
        <v>1</v>
      </c>
      <c r="K19" t="b">
        <v>1</v>
      </c>
      <c r="L19" t="b">
        <v>1</v>
      </c>
      <c r="M19" t="b">
        <v>1</v>
      </c>
      <c r="N19" t="b">
        <v>1</v>
      </c>
      <c r="O19" t="b">
        <v>1</v>
      </c>
      <c r="P19" t="b">
        <v>1</v>
      </c>
      <c r="Q19" t="b">
        <v>1</v>
      </c>
      <c r="R19" t="b">
        <v>1</v>
      </c>
      <c r="S19" t="b">
        <v>1</v>
      </c>
      <c r="T19" t="b">
        <v>1</v>
      </c>
      <c r="U19" t="b">
        <v>1</v>
      </c>
      <c r="V19" t="b">
        <v>0</v>
      </c>
      <c r="W19" t="b">
        <v>0</v>
      </c>
      <c r="X19" t="b">
        <v>0</v>
      </c>
      <c r="Y19" t="b">
        <v>0</v>
      </c>
      <c r="Z19" t="b">
        <v>0</v>
      </c>
      <c r="AA19" t="b">
        <v>0</v>
      </c>
      <c r="AB19" t="b">
        <v>0</v>
      </c>
      <c r="AC19" t="b">
        <v>0</v>
      </c>
      <c r="AD19" t="b">
        <v>1</v>
      </c>
      <c r="AE19" t="b">
        <v>1</v>
      </c>
      <c r="AF19" t="b">
        <v>1</v>
      </c>
      <c r="AG19" t="b">
        <v>1</v>
      </c>
      <c r="AH19" t="b">
        <v>1</v>
      </c>
      <c r="AI19" t="b">
        <v>1</v>
      </c>
      <c r="AJ19" t="b">
        <v>1</v>
      </c>
      <c r="AK19" t="b">
        <v>1</v>
      </c>
      <c r="AL19" t="b">
        <v>1</v>
      </c>
      <c r="AM19" t="b">
        <v>1</v>
      </c>
      <c r="AN19" t="b">
        <v>1</v>
      </c>
      <c r="AO19" t="b">
        <v>1</v>
      </c>
      <c r="AP19" t="b">
        <v>1</v>
      </c>
      <c r="AQ19" t="b">
        <v>1</v>
      </c>
      <c r="AR19" t="b">
        <v>0</v>
      </c>
      <c r="AS19" t="b">
        <v>0</v>
      </c>
      <c r="AT19" t="b">
        <v>0</v>
      </c>
      <c r="AU19" t="b">
        <v>0</v>
      </c>
      <c r="AV19" t="b">
        <v>0</v>
      </c>
      <c r="AW19" t="b">
        <v>0</v>
      </c>
      <c r="AX19" t="b">
        <v>0</v>
      </c>
      <c r="AY19" t="b">
        <v>1</v>
      </c>
      <c r="AZ19" t="b">
        <v>1</v>
      </c>
      <c r="BA19" t="b">
        <v>1</v>
      </c>
      <c r="BB19" t="b">
        <v>1</v>
      </c>
      <c r="BC19" t="b">
        <v>1</v>
      </c>
      <c r="BD19" t="b">
        <v>1</v>
      </c>
      <c r="BE19" t="b">
        <v>1</v>
      </c>
      <c r="BF19" t="b">
        <v>1</v>
      </c>
      <c r="BG19" t="b">
        <v>1</v>
      </c>
      <c r="BH19" t="b">
        <v>1</v>
      </c>
      <c r="BI19" t="b">
        <v>1</v>
      </c>
      <c r="BJ19" t="b">
        <v>1</v>
      </c>
      <c r="BK19" t="b">
        <v>0</v>
      </c>
      <c r="BL19" t="b">
        <v>0</v>
      </c>
      <c r="BM19" t="b">
        <v>0</v>
      </c>
      <c r="BN19" t="b">
        <v>0</v>
      </c>
      <c r="BO19" t="b">
        <v>0</v>
      </c>
      <c r="BP19" t="b">
        <v>0</v>
      </c>
    </row>
    <row r="20" spans="2:68" x14ac:dyDescent="0.45">
      <c r="B20" t="s">
        <v>326</v>
      </c>
    </row>
    <row r="21" spans="2:68" x14ac:dyDescent="0.45">
      <c r="C21" t="s">
        <v>327</v>
      </c>
      <c r="D21" t="b">
        <v>0</v>
      </c>
      <c r="E21" t="b">
        <v>0</v>
      </c>
      <c r="F21" t="b">
        <v>1</v>
      </c>
      <c r="G21" t="b">
        <v>0</v>
      </c>
      <c r="H21" t="b">
        <v>0</v>
      </c>
      <c r="I21" t="b">
        <v>1</v>
      </c>
      <c r="J21" t="b">
        <v>1</v>
      </c>
      <c r="K21" t="b">
        <v>0</v>
      </c>
      <c r="L21" t="b">
        <v>1</v>
      </c>
      <c r="M21" t="b">
        <v>0</v>
      </c>
      <c r="N21" t="b">
        <v>1</v>
      </c>
      <c r="O21" t="b">
        <v>0</v>
      </c>
      <c r="P21" t="b">
        <v>0</v>
      </c>
      <c r="Q21" t="b">
        <v>1</v>
      </c>
      <c r="R21" t="b">
        <v>1</v>
      </c>
      <c r="S21" t="b">
        <v>0</v>
      </c>
      <c r="T21" t="b">
        <v>1</v>
      </c>
      <c r="U21" t="b">
        <v>0</v>
      </c>
      <c r="V21" t="b">
        <v>1</v>
      </c>
      <c r="W21" t="b">
        <v>0</v>
      </c>
      <c r="X21" t="b">
        <v>0</v>
      </c>
      <c r="Y21" t="b">
        <v>1</v>
      </c>
      <c r="Z21" t="b">
        <v>1</v>
      </c>
      <c r="AA21" t="b">
        <v>0</v>
      </c>
      <c r="AB21" t="b">
        <v>1</v>
      </c>
      <c r="AC21" t="b">
        <v>0</v>
      </c>
      <c r="AD21" t="b">
        <v>0</v>
      </c>
      <c r="AE21" t="b">
        <v>0</v>
      </c>
      <c r="AF21" t="b">
        <v>0</v>
      </c>
      <c r="AG21" t="b">
        <v>0</v>
      </c>
      <c r="AH21" t="b">
        <v>0</v>
      </c>
      <c r="AI21" t="b">
        <v>0</v>
      </c>
      <c r="AJ21" t="b">
        <v>0</v>
      </c>
      <c r="AK21" t="b">
        <v>0</v>
      </c>
      <c r="AL21" t="b">
        <v>0</v>
      </c>
      <c r="AM21" t="b">
        <v>0</v>
      </c>
      <c r="AN21" t="b">
        <v>0</v>
      </c>
      <c r="AO21" t="b">
        <v>0</v>
      </c>
      <c r="AP21" t="b">
        <v>0</v>
      </c>
      <c r="AQ21" t="b">
        <v>0</v>
      </c>
      <c r="AR21" t="b">
        <v>0</v>
      </c>
      <c r="AS21" t="b">
        <v>0</v>
      </c>
      <c r="AT21" t="b">
        <v>0</v>
      </c>
      <c r="AU21" t="b">
        <v>0</v>
      </c>
      <c r="AV21" t="b">
        <v>0</v>
      </c>
      <c r="AW21" t="b">
        <v>0</v>
      </c>
      <c r="AX21" t="b">
        <v>0</v>
      </c>
      <c r="AY21" t="b">
        <v>0</v>
      </c>
      <c r="AZ21" t="b">
        <v>0</v>
      </c>
      <c r="BA21" t="b">
        <v>0</v>
      </c>
      <c r="BB21" t="b">
        <v>0</v>
      </c>
      <c r="BC21" t="b">
        <v>0</v>
      </c>
      <c r="BD21" t="b">
        <v>0</v>
      </c>
      <c r="BE21" t="b">
        <v>0</v>
      </c>
      <c r="BF21" t="b">
        <v>0</v>
      </c>
      <c r="BG21" t="b">
        <v>0</v>
      </c>
      <c r="BH21" t="b">
        <v>0</v>
      </c>
      <c r="BI21" t="b">
        <v>0</v>
      </c>
      <c r="BJ21" t="b">
        <v>0</v>
      </c>
      <c r="BK21" t="b">
        <v>0</v>
      </c>
      <c r="BL21" t="b">
        <v>0</v>
      </c>
      <c r="BM21" t="b">
        <v>0</v>
      </c>
      <c r="BN21" t="b">
        <v>0</v>
      </c>
      <c r="BO21" t="b">
        <v>0</v>
      </c>
      <c r="BP21" t="b">
        <v>0</v>
      </c>
    </row>
    <row r="22" spans="2:68" x14ac:dyDescent="0.45">
      <c r="C22" t="s">
        <v>317</v>
      </c>
      <c r="D22" t="b">
        <v>0</v>
      </c>
      <c r="E22" t="b">
        <v>0</v>
      </c>
      <c r="F22" t="b">
        <v>0</v>
      </c>
      <c r="G22" t="b">
        <v>1</v>
      </c>
      <c r="H22" t="b">
        <v>1</v>
      </c>
      <c r="I22" t="b">
        <v>0</v>
      </c>
      <c r="J22" t="b">
        <v>0</v>
      </c>
      <c r="K22" t="b">
        <v>0</v>
      </c>
      <c r="L22" t="b">
        <v>0</v>
      </c>
      <c r="M22" t="b">
        <v>0</v>
      </c>
      <c r="N22" t="b">
        <v>0</v>
      </c>
      <c r="O22" t="b">
        <v>1</v>
      </c>
      <c r="P22" t="b">
        <v>1</v>
      </c>
      <c r="Q22" t="b">
        <v>0</v>
      </c>
      <c r="R22" t="b">
        <v>0</v>
      </c>
      <c r="S22" t="b">
        <v>0</v>
      </c>
      <c r="T22" t="b">
        <v>0</v>
      </c>
      <c r="U22" t="b">
        <v>0</v>
      </c>
      <c r="V22" t="b">
        <v>0</v>
      </c>
      <c r="W22" t="b">
        <v>1</v>
      </c>
      <c r="X22" t="b">
        <v>1</v>
      </c>
      <c r="Y22" t="b">
        <v>0</v>
      </c>
      <c r="Z22" t="b">
        <v>0</v>
      </c>
      <c r="AA22" t="b">
        <v>0</v>
      </c>
      <c r="AB22" t="b">
        <v>0</v>
      </c>
      <c r="AC22" t="b">
        <v>0</v>
      </c>
      <c r="AD22" t="b">
        <v>0</v>
      </c>
      <c r="AE22" t="b">
        <v>0</v>
      </c>
      <c r="AF22" t="b">
        <v>0</v>
      </c>
      <c r="AG22" t="b">
        <v>0</v>
      </c>
      <c r="AH22" t="b">
        <v>0</v>
      </c>
      <c r="AI22" t="b">
        <v>0</v>
      </c>
      <c r="AJ22" t="b">
        <v>0</v>
      </c>
      <c r="AK22" t="b">
        <v>0</v>
      </c>
      <c r="AL22" t="b">
        <v>0</v>
      </c>
      <c r="AM22" t="b">
        <v>0</v>
      </c>
      <c r="AN22" t="b">
        <v>0</v>
      </c>
      <c r="AO22" t="b">
        <v>0</v>
      </c>
      <c r="AP22" t="b">
        <v>0</v>
      </c>
      <c r="AQ22" t="b">
        <v>0</v>
      </c>
      <c r="AR22" t="b">
        <v>0</v>
      </c>
      <c r="AS22" t="b">
        <v>0</v>
      </c>
      <c r="AT22" t="b">
        <v>0</v>
      </c>
      <c r="AU22" t="b">
        <v>0</v>
      </c>
      <c r="AV22" t="b">
        <v>0</v>
      </c>
      <c r="AW22" t="b">
        <v>0</v>
      </c>
      <c r="AX22" t="b">
        <v>0</v>
      </c>
      <c r="AY22" t="b">
        <v>0</v>
      </c>
      <c r="AZ22" t="b">
        <v>0</v>
      </c>
      <c r="BA22" t="b">
        <v>0</v>
      </c>
      <c r="BB22" t="b">
        <v>0</v>
      </c>
      <c r="BC22" t="b">
        <v>0</v>
      </c>
      <c r="BD22" t="b">
        <v>0</v>
      </c>
      <c r="BE22" t="b">
        <v>0</v>
      </c>
      <c r="BF22" t="b">
        <v>0</v>
      </c>
      <c r="BG22" t="b">
        <v>0</v>
      </c>
      <c r="BH22" t="b">
        <v>0</v>
      </c>
      <c r="BI22" t="b">
        <v>0</v>
      </c>
      <c r="BJ22" t="b">
        <v>0</v>
      </c>
      <c r="BK22" t="b">
        <v>0</v>
      </c>
      <c r="BL22" t="b">
        <v>0</v>
      </c>
      <c r="BM22" t="b">
        <v>0</v>
      </c>
      <c r="BN22" t="b">
        <v>0</v>
      </c>
      <c r="BO22" t="b">
        <v>0</v>
      </c>
      <c r="BP22" t="b">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BR33"/>
  <sheetViews>
    <sheetView workbookViewId="0"/>
  </sheetViews>
  <sheetFormatPr defaultRowHeight="14.25" x14ac:dyDescent="0.45"/>
  <cols>
    <col min="1" max="1" width="18.53125" bestFit="1" customWidth="1"/>
  </cols>
  <sheetData>
    <row r="2" spans="1:70" ht="40.15" customHeight="1" x14ac:dyDescent="0.45">
      <c r="A2" s="304" t="s">
        <v>328</v>
      </c>
      <c r="B2" s="305"/>
      <c r="C2" s="305"/>
      <c r="D2" s="305"/>
      <c r="E2" s="305"/>
      <c r="F2" s="305"/>
      <c r="G2" s="305"/>
      <c r="H2" s="305"/>
      <c r="I2" s="305"/>
      <c r="J2" s="305"/>
      <c r="K2" s="305"/>
      <c r="L2" s="305"/>
      <c r="M2" s="305"/>
      <c r="N2" s="305"/>
      <c r="O2" s="305"/>
      <c r="P2" s="305"/>
      <c r="Q2" s="306"/>
      <c r="W2" s="43"/>
      <c r="AE2" s="43"/>
      <c r="AL2" s="43"/>
      <c r="AS2" s="43"/>
      <c r="AZ2" s="43"/>
      <c r="BF2" s="43"/>
      <c r="BL2" s="43"/>
      <c r="BR2" s="43"/>
    </row>
    <row r="3" spans="1:70" ht="14.65" thickBot="1" x14ac:dyDescent="0.5"/>
    <row r="4" spans="1:70" ht="15.75" x14ac:dyDescent="0.55000000000000004">
      <c r="B4" s="105" t="str">
        <f>'n°5 Selectie Type'!D4</f>
        <v xml:space="preserve">Het volledige subtype is : </v>
      </c>
      <c r="C4" s="106"/>
      <c r="D4" s="106"/>
      <c r="E4" s="106"/>
      <c r="F4" s="107"/>
      <c r="H4" s="99">
        <f>COUNTIF(D10:Q28,celTODO)</f>
        <v>0</v>
      </c>
      <c r="I4" s="100" t="s">
        <v>329</v>
      </c>
      <c r="J4" s="100"/>
      <c r="K4" s="101"/>
      <c r="M4" s="105" t="s">
        <v>106</v>
      </c>
      <c r="N4" s="106"/>
      <c r="O4" s="115" t="str">
        <f>IF(B5=Mess3,"",IF(H5='n°7 Check eisen'!BO8,HLOOKUP('n°8 Resultaten'!B5,'Hide Freduc'!D3:BP4,2,FALSE),IF(H6&gt;0,celNOK,IF(H4&gt;0,celTODO,""))))</f>
        <v/>
      </c>
    </row>
    <row r="5" spans="1:70" ht="16.149999999999999" thickBot="1" x14ac:dyDescent="0.6">
      <c r="B5" s="108" t="str">
        <f>'n°7 Check eisen'!C5</f>
        <v>Gelieve eerst de selectie van het type te voltooien</v>
      </c>
      <c r="C5" s="109"/>
      <c r="D5" s="109"/>
      <c r="E5" s="109"/>
      <c r="F5" s="110"/>
      <c r="H5" s="102">
        <f>COUNTIF(D10:Q28,celOK)</f>
        <v>0</v>
      </c>
      <c r="I5" s="103" t="s">
        <v>330</v>
      </c>
      <c r="J5" s="103"/>
      <c r="K5" s="104"/>
      <c r="M5" s="113" t="s">
        <v>107</v>
      </c>
      <c r="N5" s="11"/>
      <c r="O5" s="116">
        <f>IF(C29=celOK,1,O4)</f>
        <v>1</v>
      </c>
    </row>
    <row r="6" spans="1:70" ht="16.149999999999999" thickBot="1" x14ac:dyDescent="0.6">
      <c r="H6" s="173">
        <f>COUNTIF(D10:Q28,celNOK)</f>
        <v>0</v>
      </c>
      <c r="I6" s="174" t="s">
        <v>331</v>
      </c>
      <c r="J6" s="174"/>
      <c r="K6" s="175"/>
      <c r="M6" s="108" t="s">
        <v>108</v>
      </c>
      <c r="N6" s="109"/>
      <c r="O6" s="117">
        <f>O5</f>
        <v>1</v>
      </c>
    </row>
    <row r="7" spans="1:70" ht="14.65" thickBot="1" x14ac:dyDescent="0.5">
      <c r="H7" s="176">
        <f>19-COUNTIF(C10:C28,"")</f>
        <v>0</v>
      </c>
      <c r="I7" s="177" t="s">
        <v>396</v>
      </c>
      <c r="J7" s="177"/>
      <c r="K7" s="178"/>
    </row>
    <row r="8" spans="1:70" x14ac:dyDescent="0.45">
      <c r="C8" s="32" t="str">
        <f>'n°7 Check eisen'!C10</f>
        <v>N° Te testen stand</v>
      </c>
    </row>
    <row r="9" spans="1:70" x14ac:dyDescent="0.45">
      <c r="B9" s="91"/>
      <c r="C9" s="87">
        <f>'n°7 Check eisen'!CF11</f>
        <v>1</v>
      </c>
      <c r="D9" s="88">
        <f>'n°7 Check eisen'!CG11</f>
        <v>2</v>
      </c>
      <c r="E9" s="88">
        <f>'n°7 Check eisen'!CH11</f>
        <v>3</v>
      </c>
      <c r="F9" s="88">
        <f>'n°7 Check eisen'!CI11</f>
        <v>4</v>
      </c>
      <c r="G9" s="88">
        <f>'n°7 Check eisen'!CJ11</f>
        <v>5</v>
      </c>
      <c r="H9" s="88">
        <f>'n°7 Check eisen'!CK11</f>
        <v>6</v>
      </c>
      <c r="I9" s="88">
        <f>'n°7 Check eisen'!CL11</f>
        <v>7</v>
      </c>
      <c r="J9" s="88">
        <f>'n°7 Check eisen'!CM11</f>
        <v>8</v>
      </c>
      <c r="K9" s="88">
        <f>'n°7 Check eisen'!CN11</f>
        <v>9</v>
      </c>
      <c r="L9" s="88">
        <f>'n°7 Check eisen'!CO11</f>
        <v>10</v>
      </c>
      <c r="M9" s="88">
        <f>'n°7 Check eisen'!CP11</f>
        <v>11</v>
      </c>
      <c r="N9" s="88">
        <f>'n°7 Check eisen'!CQ11</f>
        <v>12</v>
      </c>
      <c r="O9" s="88">
        <f>'n°7 Check eisen'!CR11</f>
        <v>13</v>
      </c>
      <c r="P9" s="88">
        <f>'n°7 Check eisen'!CS11</f>
        <v>14</v>
      </c>
      <c r="Q9" s="89">
        <f>'n°7 Check eisen'!CT11</f>
        <v>15</v>
      </c>
    </row>
    <row r="10" spans="1:70" x14ac:dyDescent="0.45">
      <c r="A10" s="66" t="str">
        <f>'n°7 Check eisen'!A12</f>
        <v xml:space="preserve">N° Te verifiëren eis </v>
      </c>
      <c r="B10" s="90">
        <f>'n°7 Check eisen'!B12</f>
        <v>1</v>
      </c>
      <c r="C10" s="82" t="str">
        <f>'n°7 Check eisen'!CW12</f>
        <v/>
      </c>
      <c r="D10" s="76" t="str">
        <f>'n°7 Check eisen'!CX12</f>
        <v/>
      </c>
      <c r="E10" s="76" t="str">
        <f>'n°7 Check eisen'!CY12</f>
        <v/>
      </c>
      <c r="F10" s="76" t="str">
        <f>'n°7 Check eisen'!CZ12</f>
        <v/>
      </c>
      <c r="G10" s="76" t="str">
        <f>'n°7 Check eisen'!DA12</f>
        <v/>
      </c>
      <c r="H10" s="76" t="str">
        <f>'n°7 Check eisen'!DB12</f>
        <v/>
      </c>
      <c r="I10" s="76" t="str">
        <f>'n°7 Check eisen'!DC12</f>
        <v/>
      </c>
      <c r="J10" s="76" t="str">
        <f>'n°7 Check eisen'!DD12</f>
        <v/>
      </c>
      <c r="K10" s="76" t="str">
        <f>'n°7 Check eisen'!DE12</f>
        <v/>
      </c>
      <c r="L10" s="76" t="str">
        <f>'n°7 Check eisen'!DF12</f>
        <v/>
      </c>
      <c r="M10" s="76" t="str">
        <f>'n°7 Check eisen'!DG12</f>
        <v/>
      </c>
      <c r="N10" s="76" t="str">
        <f>'n°7 Check eisen'!DH12</f>
        <v/>
      </c>
      <c r="O10" s="76" t="str">
        <f>'n°7 Check eisen'!DI12</f>
        <v/>
      </c>
      <c r="P10" s="76" t="str">
        <f>'n°7 Check eisen'!DJ12</f>
        <v/>
      </c>
      <c r="Q10" s="77" t="str">
        <f>'n°7 Check eisen'!DK12</f>
        <v/>
      </c>
    </row>
    <row r="11" spans="1:70" x14ac:dyDescent="0.45">
      <c r="B11" s="85">
        <f>'n°7 Check eisen'!B13</f>
        <v>2</v>
      </c>
      <c r="C11" s="83" t="str">
        <f>'n°7 Check eisen'!CW13</f>
        <v/>
      </c>
      <c r="D11" s="78" t="str">
        <f>'n°7 Check eisen'!CX13</f>
        <v/>
      </c>
      <c r="E11" s="78" t="str">
        <f>'n°7 Check eisen'!CY13</f>
        <v/>
      </c>
      <c r="F11" s="78" t="str">
        <f>'n°7 Check eisen'!CZ13</f>
        <v/>
      </c>
      <c r="G11" s="78" t="str">
        <f>'n°7 Check eisen'!DA13</f>
        <v/>
      </c>
      <c r="H11" s="78" t="str">
        <f>'n°7 Check eisen'!DB13</f>
        <v/>
      </c>
      <c r="I11" s="78" t="str">
        <f>'n°7 Check eisen'!DC13</f>
        <v/>
      </c>
      <c r="J11" s="78" t="str">
        <f>'n°7 Check eisen'!DD13</f>
        <v/>
      </c>
      <c r="K11" s="78" t="str">
        <f>'n°7 Check eisen'!DE13</f>
        <v/>
      </c>
      <c r="L11" s="78" t="str">
        <f>'n°7 Check eisen'!DF13</f>
        <v/>
      </c>
      <c r="M11" s="78" t="str">
        <f>'n°7 Check eisen'!DG13</f>
        <v/>
      </c>
      <c r="N11" s="78" t="str">
        <f>'n°7 Check eisen'!DH13</f>
        <v/>
      </c>
      <c r="O11" s="78" t="str">
        <f>'n°7 Check eisen'!DI13</f>
        <v/>
      </c>
      <c r="P11" s="78" t="str">
        <f>'n°7 Check eisen'!DJ13</f>
        <v/>
      </c>
      <c r="Q11" s="79" t="str">
        <f>'n°7 Check eisen'!DK13</f>
        <v/>
      </c>
    </row>
    <row r="12" spans="1:70" x14ac:dyDescent="0.45">
      <c r="B12" s="85">
        <f>'n°7 Check eisen'!B14</f>
        <v>3</v>
      </c>
      <c r="C12" s="83" t="str">
        <f>'n°7 Check eisen'!CW14</f>
        <v/>
      </c>
      <c r="D12" s="78" t="str">
        <f>'n°7 Check eisen'!CX14</f>
        <v/>
      </c>
      <c r="E12" s="78" t="str">
        <f>'n°7 Check eisen'!CY14</f>
        <v/>
      </c>
      <c r="F12" s="78" t="str">
        <f>'n°7 Check eisen'!CZ14</f>
        <v/>
      </c>
      <c r="G12" s="78" t="str">
        <f>'n°7 Check eisen'!DA14</f>
        <v/>
      </c>
      <c r="H12" s="78" t="str">
        <f>'n°7 Check eisen'!DB14</f>
        <v/>
      </c>
      <c r="I12" s="78" t="str">
        <f>'n°7 Check eisen'!DC14</f>
        <v/>
      </c>
      <c r="J12" s="78" t="str">
        <f>'n°7 Check eisen'!DD14</f>
        <v/>
      </c>
      <c r="K12" s="78" t="str">
        <f>'n°7 Check eisen'!DE14</f>
        <v/>
      </c>
      <c r="L12" s="78" t="str">
        <f>'n°7 Check eisen'!DF14</f>
        <v/>
      </c>
      <c r="M12" s="78" t="str">
        <f>'n°7 Check eisen'!DG14</f>
        <v/>
      </c>
      <c r="N12" s="78" t="str">
        <f>'n°7 Check eisen'!DH14</f>
        <v/>
      </c>
      <c r="O12" s="78" t="str">
        <f>'n°7 Check eisen'!DI14</f>
        <v/>
      </c>
      <c r="P12" s="78" t="str">
        <f>'n°7 Check eisen'!DJ14</f>
        <v/>
      </c>
      <c r="Q12" s="79" t="str">
        <f>'n°7 Check eisen'!DK14</f>
        <v/>
      </c>
    </row>
    <row r="13" spans="1:70" x14ac:dyDescent="0.45">
      <c r="B13" s="85">
        <f>'n°7 Check eisen'!B15</f>
        <v>4</v>
      </c>
      <c r="C13" s="83" t="str">
        <f>'n°7 Check eisen'!CW15</f>
        <v/>
      </c>
      <c r="D13" s="78" t="str">
        <f>'n°7 Check eisen'!CX15</f>
        <v/>
      </c>
      <c r="E13" s="78" t="str">
        <f>'n°7 Check eisen'!CY15</f>
        <v/>
      </c>
      <c r="F13" s="78" t="str">
        <f>'n°7 Check eisen'!CZ15</f>
        <v/>
      </c>
      <c r="G13" s="78" t="str">
        <f>'n°7 Check eisen'!DA15</f>
        <v/>
      </c>
      <c r="H13" s="78" t="str">
        <f>'n°7 Check eisen'!DB15</f>
        <v/>
      </c>
      <c r="I13" s="78" t="str">
        <f>'n°7 Check eisen'!DC15</f>
        <v/>
      </c>
      <c r="J13" s="78" t="str">
        <f>'n°7 Check eisen'!DD15</f>
        <v/>
      </c>
      <c r="K13" s="78" t="str">
        <f>'n°7 Check eisen'!DE15</f>
        <v/>
      </c>
      <c r="L13" s="78" t="str">
        <f>'n°7 Check eisen'!DF15</f>
        <v/>
      </c>
      <c r="M13" s="78" t="str">
        <f>'n°7 Check eisen'!DG15</f>
        <v/>
      </c>
      <c r="N13" s="78" t="str">
        <f>'n°7 Check eisen'!DH15</f>
        <v/>
      </c>
      <c r="O13" s="78" t="str">
        <f>'n°7 Check eisen'!DI15</f>
        <v/>
      </c>
      <c r="P13" s="78" t="str">
        <f>'n°7 Check eisen'!DJ15</f>
        <v/>
      </c>
      <c r="Q13" s="79" t="str">
        <f>'n°7 Check eisen'!DK15</f>
        <v/>
      </c>
    </row>
    <row r="14" spans="1:70" x14ac:dyDescent="0.45">
      <c r="B14" s="85">
        <f>'n°7 Check eisen'!B16</f>
        <v>5</v>
      </c>
      <c r="C14" s="83" t="str">
        <f>'n°7 Check eisen'!CW16</f>
        <v/>
      </c>
      <c r="D14" s="78" t="str">
        <f>'n°7 Check eisen'!CX16</f>
        <v/>
      </c>
      <c r="E14" s="78" t="str">
        <f>'n°7 Check eisen'!CY16</f>
        <v/>
      </c>
      <c r="F14" s="78" t="str">
        <f>'n°7 Check eisen'!CZ16</f>
        <v/>
      </c>
      <c r="G14" s="78" t="str">
        <f>'n°7 Check eisen'!DA16</f>
        <v/>
      </c>
      <c r="H14" s="78" t="str">
        <f>'n°7 Check eisen'!DB16</f>
        <v/>
      </c>
      <c r="I14" s="78" t="str">
        <f>'n°7 Check eisen'!DC16</f>
        <v/>
      </c>
      <c r="J14" s="78" t="str">
        <f>'n°7 Check eisen'!DD16</f>
        <v/>
      </c>
      <c r="K14" s="78" t="str">
        <f>'n°7 Check eisen'!DE16</f>
        <v/>
      </c>
      <c r="L14" s="78" t="str">
        <f>'n°7 Check eisen'!DF16</f>
        <v/>
      </c>
      <c r="M14" s="78" t="str">
        <f>'n°7 Check eisen'!DG16</f>
        <v/>
      </c>
      <c r="N14" s="78" t="str">
        <f>'n°7 Check eisen'!DH16</f>
        <v/>
      </c>
      <c r="O14" s="78" t="str">
        <f>'n°7 Check eisen'!DI16</f>
        <v/>
      </c>
      <c r="P14" s="78" t="str">
        <f>'n°7 Check eisen'!DJ16</f>
        <v/>
      </c>
      <c r="Q14" s="79" t="str">
        <f>'n°7 Check eisen'!DK16</f>
        <v/>
      </c>
    </row>
    <row r="15" spans="1:70" x14ac:dyDescent="0.45">
      <c r="B15" s="85">
        <f>'n°7 Check eisen'!B17</f>
        <v>6</v>
      </c>
      <c r="C15" s="83" t="str">
        <f>'n°7 Check eisen'!CW17</f>
        <v/>
      </c>
      <c r="D15" s="78" t="str">
        <f>'n°7 Check eisen'!CX17</f>
        <v/>
      </c>
      <c r="E15" s="78" t="str">
        <f>'n°7 Check eisen'!CY17</f>
        <v/>
      </c>
      <c r="F15" s="78" t="str">
        <f>'n°7 Check eisen'!CZ17</f>
        <v/>
      </c>
      <c r="G15" s="78" t="str">
        <f>'n°7 Check eisen'!DA17</f>
        <v/>
      </c>
      <c r="H15" s="78" t="str">
        <f>'n°7 Check eisen'!DB17</f>
        <v/>
      </c>
      <c r="I15" s="78" t="str">
        <f>'n°7 Check eisen'!DC17</f>
        <v/>
      </c>
      <c r="J15" s="78" t="str">
        <f>'n°7 Check eisen'!DD17</f>
        <v/>
      </c>
      <c r="K15" s="78" t="str">
        <f>'n°7 Check eisen'!DE17</f>
        <v/>
      </c>
      <c r="L15" s="78" t="str">
        <f>'n°7 Check eisen'!DF17</f>
        <v/>
      </c>
      <c r="M15" s="78" t="str">
        <f>'n°7 Check eisen'!DG17</f>
        <v/>
      </c>
      <c r="N15" s="78" t="str">
        <f>'n°7 Check eisen'!DH17</f>
        <v/>
      </c>
      <c r="O15" s="78" t="str">
        <f>'n°7 Check eisen'!DI17</f>
        <v/>
      </c>
      <c r="P15" s="78" t="str">
        <f>'n°7 Check eisen'!DJ17</f>
        <v/>
      </c>
      <c r="Q15" s="79" t="str">
        <f>'n°7 Check eisen'!DK17</f>
        <v/>
      </c>
    </row>
    <row r="16" spans="1:70" x14ac:dyDescent="0.45">
      <c r="B16" s="85">
        <f>'n°7 Check eisen'!B18</f>
        <v>7</v>
      </c>
      <c r="C16" s="83" t="str">
        <f>'n°7 Check eisen'!CW18</f>
        <v/>
      </c>
      <c r="D16" s="78" t="str">
        <f>'n°7 Check eisen'!CX18</f>
        <v/>
      </c>
      <c r="E16" s="78" t="str">
        <f>'n°7 Check eisen'!CY18</f>
        <v/>
      </c>
      <c r="F16" s="78" t="str">
        <f>'n°7 Check eisen'!CZ18</f>
        <v/>
      </c>
      <c r="G16" s="78" t="str">
        <f>'n°7 Check eisen'!DA18</f>
        <v/>
      </c>
      <c r="H16" s="78" t="str">
        <f>'n°7 Check eisen'!DB18</f>
        <v/>
      </c>
      <c r="I16" s="78" t="str">
        <f>'n°7 Check eisen'!DC18</f>
        <v/>
      </c>
      <c r="J16" s="78" t="str">
        <f>'n°7 Check eisen'!DD18</f>
        <v/>
      </c>
      <c r="K16" s="78" t="str">
        <f>'n°7 Check eisen'!DE18</f>
        <v/>
      </c>
      <c r="L16" s="78" t="str">
        <f>'n°7 Check eisen'!DF18</f>
        <v/>
      </c>
      <c r="M16" s="78" t="str">
        <f>'n°7 Check eisen'!DG18</f>
        <v/>
      </c>
      <c r="N16" s="78" t="str">
        <f>'n°7 Check eisen'!DH18</f>
        <v/>
      </c>
      <c r="O16" s="78" t="str">
        <f>'n°7 Check eisen'!DI18</f>
        <v/>
      </c>
      <c r="P16" s="78" t="str">
        <f>'n°7 Check eisen'!DJ18</f>
        <v/>
      </c>
      <c r="Q16" s="79" t="str">
        <f>'n°7 Check eisen'!DK18</f>
        <v/>
      </c>
    </row>
    <row r="17" spans="2:17" x14ac:dyDescent="0.45">
      <c r="B17" s="85">
        <f>'n°7 Check eisen'!B19</f>
        <v>8</v>
      </c>
      <c r="C17" s="83" t="str">
        <f>'n°7 Check eisen'!CW19</f>
        <v/>
      </c>
      <c r="D17" s="78" t="str">
        <f>'n°7 Check eisen'!CX19</f>
        <v/>
      </c>
      <c r="E17" s="78" t="str">
        <f>'n°7 Check eisen'!CY19</f>
        <v/>
      </c>
      <c r="F17" s="78" t="str">
        <f>'n°7 Check eisen'!CZ19</f>
        <v/>
      </c>
      <c r="G17" s="78" t="str">
        <f>'n°7 Check eisen'!DA19</f>
        <v/>
      </c>
      <c r="H17" s="78" t="str">
        <f>'n°7 Check eisen'!DB19</f>
        <v/>
      </c>
      <c r="I17" s="78" t="str">
        <f>'n°7 Check eisen'!DC19</f>
        <v/>
      </c>
      <c r="J17" s="78" t="str">
        <f>'n°7 Check eisen'!DD19</f>
        <v/>
      </c>
      <c r="K17" s="78" t="str">
        <f>'n°7 Check eisen'!DE19</f>
        <v/>
      </c>
      <c r="L17" s="78" t="str">
        <f>'n°7 Check eisen'!DF19</f>
        <v/>
      </c>
      <c r="M17" s="78" t="str">
        <f>'n°7 Check eisen'!DG19</f>
        <v/>
      </c>
      <c r="N17" s="78" t="str">
        <f>'n°7 Check eisen'!DH19</f>
        <v/>
      </c>
      <c r="O17" s="78" t="str">
        <f>'n°7 Check eisen'!DI19</f>
        <v/>
      </c>
      <c r="P17" s="78" t="str">
        <f>'n°7 Check eisen'!DJ19</f>
        <v/>
      </c>
      <c r="Q17" s="79" t="str">
        <f>'n°7 Check eisen'!DK19</f>
        <v/>
      </c>
    </row>
    <row r="18" spans="2:17" x14ac:dyDescent="0.45">
      <c r="B18" s="85">
        <f>'n°7 Check eisen'!B20</f>
        <v>9</v>
      </c>
      <c r="C18" s="83" t="str">
        <f>'n°7 Check eisen'!CW20</f>
        <v/>
      </c>
      <c r="D18" s="78" t="str">
        <f>'n°7 Check eisen'!CX20</f>
        <v/>
      </c>
      <c r="E18" s="78" t="str">
        <f>'n°7 Check eisen'!CY20</f>
        <v/>
      </c>
      <c r="F18" s="78" t="str">
        <f>'n°7 Check eisen'!CZ20</f>
        <v/>
      </c>
      <c r="G18" s="78" t="str">
        <f>'n°7 Check eisen'!DA20</f>
        <v/>
      </c>
      <c r="H18" s="78" t="str">
        <f>'n°7 Check eisen'!DB20</f>
        <v/>
      </c>
      <c r="I18" s="78" t="str">
        <f>'n°7 Check eisen'!DC20</f>
        <v/>
      </c>
      <c r="J18" s="78" t="str">
        <f>'n°7 Check eisen'!DD20</f>
        <v/>
      </c>
      <c r="K18" s="78" t="str">
        <f>'n°7 Check eisen'!DE20</f>
        <v/>
      </c>
      <c r="L18" s="78" t="str">
        <f>'n°7 Check eisen'!DF20</f>
        <v/>
      </c>
      <c r="M18" s="78" t="str">
        <f>'n°7 Check eisen'!DG20</f>
        <v/>
      </c>
      <c r="N18" s="78" t="str">
        <f>'n°7 Check eisen'!DH20</f>
        <v/>
      </c>
      <c r="O18" s="78" t="str">
        <f>'n°7 Check eisen'!DI20</f>
        <v/>
      </c>
      <c r="P18" s="78" t="str">
        <f>'n°7 Check eisen'!DJ20</f>
        <v/>
      </c>
      <c r="Q18" s="79" t="str">
        <f>'n°7 Check eisen'!DK20</f>
        <v/>
      </c>
    </row>
    <row r="19" spans="2:17" x14ac:dyDescent="0.45">
      <c r="B19" s="85">
        <f>'n°7 Check eisen'!B21</f>
        <v>10</v>
      </c>
      <c r="C19" s="83" t="str">
        <f>'n°7 Check eisen'!CW21</f>
        <v/>
      </c>
      <c r="D19" s="78" t="str">
        <f>'n°7 Check eisen'!CX21</f>
        <v/>
      </c>
      <c r="E19" s="78" t="str">
        <f>'n°7 Check eisen'!CY21</f>
        <v/>
      </c>
      <c r="F19" s="78" t="str">
        <f>'n°7 Check eisen'!CZ21</f>
        <v/>
      </c>
      <c r="G19" s="78" t="str">
        <f>'n°7 Check eisen'!DA21</f>
        <v/>
      </c>
      <c r="H19" s="78" t="str">
        <f>'n°7 Check eisen'!DB21</f>
        <v/>
      </c>
      <c r="I19" s="78" t="str">
        <f>'n°7 Check eisen'!DC21</f>
        <v/>
      </c>
      <c r="J19" s="78" t="str">
        <f>'n°7 Check eisen'!DD21</f>
        <v/>
      </c>
      <c r="K19" s="78" t="str">
        <f>'n°7 Check eisen'!DE21</f>
        <v/>
      </c>
      <c r="L19" s="78" t="str">
        <f>'n°7 Check eisen'!DF21</f>
        <v/>
      </c>
      <c r="M19" s="78" t="str">
        <f>'n°7 Check eisen'!DG21</f>
        <v/>
      </c>
      <c r="N19" s="78" t="str">
        <f>'n°7 Check eisen'!DH21</f>
        <v/>
      </c>
      <c r="O19" s="78" t="str">
        <f>'n°7 Check eisen'!DI21</f>
        <v/>
      </c>
      <c r="P19" s="78" t="str">
        <f>'n°7 Check eisen'!DJ21</f>
        <v/>
      </c>
      <c r="Q19" s="79" t="str">
        <f>'n°7 Check eisen'!DK21</f>
        <v/>
      </c>
    </row>
    <row r="20" spans="2:17" x14ac:dyDescent="0.45">
      <c r="B20" s="85">
        <f>'n°7 Check eisen'!B22</f>
        <v>11</v>
      </c>
      <c r="C20" s="83" t="str">
        <f>'n°7 Check eisen'!CW22</f>
        <v/>
      </c>
      <c r="D20" s="78" t="str">
        <f>'n°7 Check eisen'!CX22</f>
        <v/>
      </c>
      <c r="E20" s="78" t="str">
        <f>'n°7 Check eisen'!CY22</f>
        <v/>
      </c>
      <c r="F20" s="78" t="str">
        <f>'n°7 Check eisen'!CZ22</f>
        <v/>
      </c>
      <c r="G20" s="78" t="str">
        <f>'n°7 Check eisen'!DA22</f>
        <v/>
      </c>
      <c r="H20" s="78" t="str">
        <f>'n°7 Check eisen'!DB22</f>
        <v/>
      </c>
      <c r="I20" s="78" t="str">
        <f>'n°7 Check eisen'!DC22</f>
        <v/>
      </c>
      <c r="J20" s="78" t="str">
        <f>'n°7 Check eisen'!DD22</f>
        <v/>
      </c>
      <c r="K20" s="78" t="str">
        <f>'n°7 Check eisen'!DE22</f>
        <v/>
      </c>
      <c r="L20" s="78" t="str">
        <f>'n°7 Check eisen'!DF22</f>
        <v/>
      </c>
      <c r="M20" s="78" t="str">
        <f>'n°7 Check eisen'!DG22</f>
        <v/>
      </c>
      <c r="N20" s="78" t="str">
        <f>'n°7 Check eisen'!DH22</f>
        <v/>
      </c>
      <c r="O20" s="78" t="str">
        <f>'n°7 Check eisen'!DI22</f>
        <v/>
      </c>
      <c r="P20" s="78" t="str">
        <f>'n°7 Check eisen'!DJ22</f>
        <v/>
      </c>
      <c r="Q20" s="79" t="str">
        <f>'n°7 Check eisen'!DK22</f>
        <v/>
      </c>
    </row>
    <row r="21" spans="2:17" x14ac:dyDescent="0.45">
      <c r="B21" s="85">
        <f>'n°7 Check eisen'!B23</f>
        <v>12</v>
      </c>
      <c r="C21" s="83" t="str">
        <f>'n°7 Check eisen'!CW23</f>
        <v/>
      </c>
      <c r="D21" s="78" t="str">
        <f>'n°7 Check eisen'!CX23</f>
        <v/>
      </c>
      <c r="E21" s="78" t="str">
        <f>'n°7 Check eisen'!CY23</f>
        <v/>
      </c>
      <c r="F21" s="78" t="str">
        <f>'n°7 Check eisen'!CZ23</f>
        <v/>
      </c>
      <c r="G21" s="78" t="str">
        <f>'n°7 Check eisen'!DA23</f>
        <v/>
      </c>
      <c r="H21" s="78" t="str">
        <f>'n°7 Check eisen'!DB23</f>
        <v/>
      </c>
      <c r="I21" s="78" t="str">
        <f>'n°7 Check eisen'!DC23</f>
        <v/>
      </c>
      <c r="J21" s="78" t="str">
        <f>'n°7 Check eisen'!DD23</f>
        <v/>
      </c>
      <c r="K21" s="78" t="str">
        <f>'n°7 Check eisen'!DE23</f>
        <v/>
      </c>
      <c r="L21" s="78" t="str">
        <f>'n°7 Check eisen'!DF23</f>
        <v/>
      </c>
      <c r="M21" s="78" t="str">
        <f>'n°7 Check eisen'!DG23</f>
        <v/>
      </c>
      <c r="N21" s="78" t="str">
        <f>'n°7 Check eisen'!DH23</f>
        <v/>
      </c>
      <c r="O21" s="78" t="str">
        <f>'n°7 Check eisen'!DI23</f>
        <v/>
      </c>
      <c r="P21" s="78" t="str">
        <f>'n°7 Check eisen'!DJ23</f>
        <v/>
      </c>
      <c r="Q21" s="79" t="str">
        <f>'n°7 Check eisen'!DK23</f>
        <v/>
      </c>
    </row>
    <row r="22" spans="2:17" x14ac:dyDescent="0.45">
      <c r="B22" s="85">
        <f>'n°7 Check eisen'!B24</f>
        <v>13</v>
      </c>
      <c r="C22" s="83" t="str">
        <f>'n°7 Check eisen'!CW24</f>
        <v/>
      </c>
      <c r="D22" s="78" t="str">
        <f>'n°7 Check eisen'!CX24</f>
        <v/>
      </c>
      <c r="E22" s="78" t="str">
        <f>'n°7 Check eisen'!CY24</f>
        <v/>
      </c>
      <c r="F22" s="78" t="str">
        <f>'n°7 Check eisen'!CZ24</f>
        <v/>
      </c>
      <c r="G22" s="78" t="str">
        <f>'n°7 Check eisen'!DA24</f>
        <v/>
      </c>
      <c r="H22" s="78" t="str">
        <f>'n°7 Check eisen'!DB24</f>
        <v/>
      </c>
      <c r="I22" s="78" t="str">
        <f>'n°7 Check eisen'!DC24</f>
        <v/>
      </c>
      <c r="J22" s="78" t="str">
        <f>'n°7 Check eisen'!DD24</f>
        <v/>
      </c>
      <c r="K22" s="78" t="str">
        <f>'n°7 Check eisen'!DE24</f>
        <v/>
      </c>
      <c r="L22" s="78" t="str">
        <f>'n°7 Check eisen'!DF24</f>
        <v/>
      </c>
      <c r="M22" s="78" t="str">
        <f>'n°7 Check eisen'!DG24</f>
        <v/>
      </c>
      <c r="N22" s="78" t="str">
        <f>'n°7 Check eisen'!DH24</f>
        <v/>
      </c>
      <c r="O22" s="78" t="str">
        <f>'n°7 Check eisen'!DI24</f>
        <v/>
      </c>
      <c r="P22" s="78" t="str">
        <f>'n°7 Check eisen'!DJ24</f>
        <v/>
      </c>
      <c r="Q22" s="79" t="str">
        <f>'n°7 Check eisen'!DK24</f>
        <v/>
      </c>
    </row>
    <row r="23" spans="2:17" x14ac:dyDescent="0.45">
      <c r="B23" s="85">
        <f>'n°7 Check eisen'!B25</f>
        <v>14</v>
      </c>
      <c r="C23" s="83" t="str">
        <f>'n°7 Check eisen'!CW25</f>
        <v/>
      </c>
      <c r="D23" s="78" t="str">
        <f>'n°7 Check eisen'!CX25</f>
        <v/>
      </c>
      <c r="E23" s="78" t="str">
        <f>'n°7 Check eisen'!CY25</f>
        <v/>
      </c>
      <c r="F23" s="78" t="str">
        <f>'n°7 Check eisen'!CZ25</f>
        <v/>
      </c>
      <c r="G23" s="78" t="str">
        <f>'n°7 Check eisen'!DA25</f>
        <v/>
      </c>
      <c r="H23" s="78" t="str">
        <f>'n°7 Check eisen'!DB25</f>
        <v/>
      </c>
      <c r="I23" s="78" t="str">
        <f>'n°7 Check eisen'!DC25</f>
        <v/>
      </c>
      <c r="J23" s="78" t="str">
        <f>'n°7 Check eisen'!DD25</f>
        <v/>
      </c>
      <c r="K23" s="78" t="str">
        <f>'n°7 Check eisen'!DE25</f>
        <v/>
      </c>
      <c r="L23" s="78" t="str">
        <f>'n°7 Check eisen'!DF25</f>
        <v/>
      </c>
      <c r="M23" s="78" t="str">
        <f>'n°7 Check eisen'!DG25</f>
        <v/>
      </c>
      <c r="N23" s="78" t="str">
        <f>'n°7 Check eisen'!DH25</f>
        <v/>
      </c>
      <c r="O23" s="78" t="str">
        <f>'n°7 Check eisen'!DI25</f>
        <v/>
      </c>
      <c r="P23" s="78" t="str">
        <f>'n°7 Check eisen'!DJ25</f>
        <v/>
      </c>
      <c r="Q23" s="79" t="str">
        <f>'n°7 Check eisen'!DK25</f>
        <v/>
      </c>
    </row>
    <row r="24" spans="2:17" x14ac:dyDescent="0.45">
      <c r="B24" s="85">
        <f>'n°7 Check eisen'!B26</f>
        <v>15</v>
      </c>
      <c r="C24" s="83" t="str">
        <f>'n°7 Check eisen'!CW26</f>
        <v/>
      </c>
      <c r="D24" s="78" t="str">
        <f>'n°7 Check eisen'!CX26</f>
        <v/>
      </c>
      <c r="E24" s="78" t="str">
        <f>'n°7 Check eisen'!CY26</f>
        <v/>
      </c>
      <c r="F24" s="78" t="str">
        <f>'n°7 Check eisen'!CZ26</f>
        <v/>
      </c>
      <c r="G24" s="78" t="str">
        <f>'n°7 Check eisen'!DA26</f>
        <v/>
      </c>
      <c r="H24" s="78" t="str">
        <f>'n°7 Check eisen'!DB26</f>
        <v/>
      </c>
      <c r="I24" s="78" t="str">
        <f>'n°7 Check eisen'!DC26</f>
        <v/>
      </c>
      <c r="J24" s="78" t="str">
        <f>'n°7 Check eisen'!DD26</f>
        <v/>
      </c>
      <c r="K24" s="78" t="str">
        <f>'n°7 Check eisen'!DE26</f>
        <v/>
      </c>
      <c r="L24" s="78" t="str">
        <f>'n°7 Check eisen'!DF26</f>
        <v/>
      </c>
      <c r="M24" s="78" t="str">
        <f>'n°7 Check eisen'!DG26</f>
        <v/>
      </c>
      <c r="N24" s="78" t="str">
        <f>'n°7 Check eisen'!DH26</f>
        <v/>
      </c>
      <c r="O24" s="78" t="str">
        <f>'n°7 Check eisen'!DI26</f>
        <v/>
      </c>
      <c r="P24" s="78" t="str">
        <f>'n°7 Check eisen'!DJ26</f>
        <v/>
      </c>
      <c r="Q24" s="79" t="str">
        <f>'n°7 Check eisen'!DK26</f>
        <v/>
      </c>
    </row>
    <row r="25" spans="2:17" x14ac:dyDescent="0.45">
      <c r="B25" s="85">
        <f>'n°7 Check eisen'!B27</f>
        <v>16</v>
      </c>
      <c r="C25" s="83" t="str">
        <f>'n°7 Check eisen'!CW27</f>
        <v/>
      </c>
      <c r="D25" s="78" t="str">
        <f>'n°7 Check eisen'!CX27</f>
        <v/>
      </c>
      <c r="E25" s="78" t="str">
        <f>'n°7 Check eisen'!CY27</f>
        <v/>
      </c>
      <c r="F25" s="78" t="str">
        <f>'n°7 Check eisen'!CZ27</f>
        <v/>
      </c>
      <c r="G25" s="78" t="str">
        <f>'n°7 Check eisen'!DA27</f>
        <v/>
      </c>
      <c r="H25" s="78" t="str">
        <f>'n°7 Check eisen'!DB27</f>
        <v/>
      </c>
      <c r="I25" s="78" t="str">
        <f>'n°7 Check eisen'!DC27</f>
        <v/>
      </c>
      <c r="J25" s="78" t="str">
        <f>'n°7 Check eisen'!DD27</f>
        <v/>
      </c>
      <c r="K25" s="78" t="str">
        <f>'n°7 Check eisen'!DE27</f>
        <v/>
      </c>
      <c r="L25" s="78" t="str">
        <f>'n°7 Check eisen'!DF27</f>
        <v/>
      </c>
      <c r="M25" s="78" t="str">
        <f>'n°7 Check eisen'!DG27</f>
        <v/>
      </c>
      <c r="N25" s="78" t="str">
        <f>'n°7 Check eisen'!DH27</f>
        <v/>
      </c>
      <c r="O25" s="78" t="str">
        <f>'n°7 Check eisen'!DI27</f>
        <v/>
      </c>
      <c r="P25" s="78" t="str">
        <f>'n°7 Check eisen'!DJ27</f>
        <v/>
      </c>
      <c r="Q25" s="79" t="str">
        <f>'n°7 Check eisen'!DK27</f>
        <v/>
      </c>
    </row>
    <row r="26" spans="2:17" x14ac:dyDescent="0.45">
      <c r="B26" s="85">
        <f>'n°7 Check eisen'!B28</f>
        <v>17</v>
      </c>
      <c r="C26" s="83" t="str">
        <f>'n°7 Check eisen'!CW28</f>
        <v/>
      </c>
      <c r="D26" s="78" t="str">
        <f>'n°7 Check eisen'!CX28</f>
        <v/>
      </c>
      <c r="E26" s="78" t="str">
        <f>'n°7 Check eisen'!CY28</f>
        <v/>
      </c>
      <c r="F26" s="78" t="str">
        <f>'n°7 Check eisen'!CZ28</f>
        <v/>
      </c>
      <c r="G26" s="78" t="str">
        <f>'n°7 Check eisen'!DA28</f>
        <v/>
      </c>
      <c r="H26" s="78" t="str">
        <f>'n°7 Check eisen'!DB28</f>
        <v/>
      </c>
      <c r="I26" s="78" t="str">
        <f>'n°7 Check eisen'!DC28</f>
        <v/>
      </c>
      <c r="J26" s="78" t="str">
        <f>'n°7 Check eisen'!DD28</f>
        <v/>
      </c>
      <c r="K26" s="78" t="str">
        <f>'n°7 Check eisen'!DE28</f>
        <v/>
      </c>
      <c r="L26" s="78" t="str">
        <f>'n°7 Check eisen'!DF28</f>
        <v/>
      </c>
      <c r="M26" s="78" t="str">
        <f>'n°7 Check eisen'!DG28</f>
        <v/>
      </c>
      <c r="N26" s="78" t="str">
        <f>'n°7 Check eisen'!DH28</f>
        <v/>
      </c>
      <c r="O26" s="78" t="str">
        <f>'n°7 Check eisen'!DI28</f>
        <v/>
      </c>
      <c r="P26" s="78" t="str">
        <f>'n°7 Check eisen'!DJ28</f>
        <v/>
      </c>
      <c r="Q26" s="79" t="str">
        <f>'n°7 Check eisen'!DK28</f>
        <v/>
      </c>
    </row>
    <row r="27" spans="2:17" x14ac:dyDescent="0.45">
      <c r="B27" s="85">
        <f>'n°7 Check eisen'!B29</f>
        <v>18</v>
      </c>
      <c r="C27" s="83" t="str">
        <f>'n°7 Check eisen'!CW29</f>
        <v/>
      </c>
      <c r="D27" s="78" t="str">
        <f>'n°7 Check eisen'!CX29</f>
        <v/>
      </c>
      <c r="E27" s="78" t="str">
        <f>'n°7 Check eisen'!CY29</f>
        <v/>
      </c>
      <c r="F27" s="78" t="str">
        <f>'n°7 Check eisen'!CZ29</f>
        <v/>
      </c>
      <c r="G27" s="78" t="str">
        <f>'n°7 Check eisen'!DA29</f>
        <v/>
      </c>
      <c r="H27" s="78" t="str">
        <f>'n°7 Check eisen'!DB29</f>
        <v/>
      </c>
      <c r="I27" s="78" t="str">
        <f>'n°7 Check eisen'!DC29</f>
        <v/>
      </c>
      <c r="J27" s="78" t="str">
        <f>'n°7 Check eisen'!DD29</f>
        <v/>
      </c>
      <c r="K27" s="78" t="str">
        <f>'n°7 Check eisen'!DE29</f>
        <v/>
      </c>
      <c r="L27" s="78" t="str">
        <f>'n°7 Check eisen'!DF29</f>
        <v/>
      </c>
      <c r="M27" s="78" t="str">
        <f>'n°7 Check eisen'!DG29</f>
        <v/>
      </c>
      <c r="N27" s="78" t="str">
        <f>'n°7 Check eisen'!DH29</f>
        <v/>
      </c>
      <c r="O27" s="78" t="str">
        <f>'n°7 Check eisen'!DI29</f>
        <v/>
      </c>
      <c r="P27" s="78" t="str">
        <f>'n°7 Check eisen'!DJ29</f>
        <v/>
      </c>
      <c r="Q27" s="79" t="str">
        <f>'n°7 Check eisen'!DK29</f>
        <v/>
      </c>
    </row>
    <row r="28" spans="2:17" x14ac:dyDescent="0.45">
      <c r="B28" s="86">
        <f>'n°7 Check eisen'!B30</f>
        <v>19</v>
      </c>
      <c r="C28" s="84" t="str">
        <f>'n°7 Check eisen'!CW30</f>
        <v/>
      </c>
      <c r="D28" s="80" t="str">
        <f>'n°7 Check eisen'!CX30</f>
        <v/>
      </c>
      <c r="E28" s="80" t="str">
        <f>'n°7 Check eisen'!CY30</f>
        <v/>
      </c>
      <c r="F28" s="80" t="str">
        <f>'n°7 Check eisen'!CZ30</f>
        <v/>
      </c>
      <c r="G28" s="80" t="str">
        <f>'n°7 Check eisen'!DA30</f>
        <v/>
      </c>
      <c r="H28" s="80" t="str">
        <f>'n°7 Check eisen'!DB30</f>
        <v/>
      </c>
      <c r="I28" s="80" t="str">
        <f>'n°7 Check eisen'!DC30</f>
        <v/>
      </c>
      <c r="J28" s="80" t="str">
        <f>'n°7 Check eisen'!DD30</f>
        <v/>
      </c>
      <c r="K28" s="80" t="str">
        <f>'n°7 Check eisen'!DE30</f>
        <v/>
      </c>
      <c r="L28" s="80" t="str">
        <f>'n°7 Check eisen'!DF30</f>
        <v/>
      </c>
      <c r="M28" s="80" t="str">
        <f>'n°7 Check eisen'!DG30</f>
        <v/>
      </c>
      <c r="N28" s="80" t="str">
        <f>'n°7 Check eisen'!DH30</f>
        <v/>
      </c>
      <c r="O28" s="80" t="str">
        <f>'n°7 Check eisen'!DI30</f>
        <v/>
      </c>
      <c r="P28" s="80" t="str">
        <f>'n°7 Check eisen'!DJ30</f>
        <v/>
      </c>
      <c r="Q28" s="81" t="str">
        <f>'n°7 Check eisen'!DK30</f>
        <v/>
      </c>
    </row>
    <row r="29" spans="2:17" x14ac:dyDescent="0.45">
      <c r="B29" s="66"/>
      <c r="C29" s="112" t="str">
        <f>IF((COUNTIF(C10:C28,celOK)=(19-COUNTIF(C10:C28,""))),celOK,"")</f>
        <v>OK</v>
      </c>
      <c r="D29" s="63"/>
      <c r="E29" s="63"/>
      <c r="F29" s="63"/>
      <c r="G29" s="63"/>
      <c r="H29" s="63"/>
      <c r="I29" s="63"/>
      <c r="J29" s="63"/>
      <c r="K29" s="63"/>
      <c r="L29" s="63"/>
      <c r="M29" s="63"/>
      <c r="N29" s="63"/>
      <c r="O29" s="63"/>
      <c r="P29" s="63"/>
      <c r="Q29" s="63"/>
    </row>
    <row r="30" spans="2:17" x14ac:dyDescent="0.45">
      <c r="B30" s="66"/>
      <c r="C30" s="32"/>
      <c r="D30" s="63"/>
      <c r="E30" s="63"/>
      <c r="F30" s="63"/>
      <c r="G30" s="63"/>
      <c r="H30" s="63"/>
      <c r="I30" s="63"/>
      <c r="J30" s="63"/>
      <c r="K30" s="63"/>
      <c r="L30" s="63"/>
      <c r="M30" s="63"/>
      <c r="N30" s="63"/>
      <c r="O30" s="63"/>
      <c r="P30" s="63"/>
      <c r="Q30" s="63"/>
    </row>
    <row r="31" spans="2:17" x14ac:dyDescent="0.45">
      <c r="B31" s="66"/>
      <c r="C31" s="32"/>
      <c r="D31" s="63"/>
      <c r="E31" s="63"/>
      <c r="F31" s="63"/>
      <c r="G31" s="63"/>
      <c r="H31" s="63"/>
      <c r="I31" s="63"/>
      <c r="J31" s="63"/>
      <c r="K31" s="63"/>
      <c r="L31" s="63"/>
      <c r="M31" s="63"/>
      <c r="N31" s="63"/>
      <c r="O31" s="63"/>
      <c r="P31" s="63"/>
      <c r="Q31" s="63"/>
    </row>
    <row r="32" spans="2:17" x14ac:dyDescent="0.45">
      <c r="D32" s="63"/>
      <c r="E32" s="63"/>
      <c r="F32" s="63"/>
      <c r="G32" s="63"/>
      <c r="H32" s="63"/>
      <c r="I32" s="63"/>
      <c r="J32" s="63"/>
      <c r="K32" s="63"/>
      <c r="L32" s="63"/>
      <c r="M32" s="63"/>
      <c r="N32" s="63"/>
      <c r="O32" s="63"/>
      <c r="P32" s="63"/>
      <c r="Q32" s="63"/>
    </row>
    <row r="33" spans="4:17" x14ac:dyDescent="0.45">
      <c r="D33" s="63"/>
      <c r="E33" s="63"/>
      <c r="F33" s="63"/>
      <c r="G33" s="63"/>
      <c r="H33" s="63"/>
      <c r="I33" s="63"/>
      <c r="J33" s="63"/>
      <c r="K33" s="63"/>
      <c r="L33" s="63"/>
      <c r="M33" s="63"/>
      <c r="N33" s="63"/>
      <c r="O33" s="63"/>
      <c r="P33" s="63"/>
      <c r="Q33" s="63"/>
    </row>
  </sheetData>
  <sheetProtection algorithmName="SHA-512" hashValue="yhr4EMMJDudSvdRPH6+3hwRljZ2gzBm0yvbEYGeH0wvbsYjagDD9ZdBkKxAIIgct2O1prJQ6JqivBfP6oslCqQ==" saltValue="ngC+mUqLGkYITsOhAbjoJQ==" spinCount="100000" sheet="1" objects="1" scenarios="1"/>
  <mergeCells count="1">
    <mergeCell ref="A2:Q2"/>
  </mergeCells>
  <conditionalFormatting sqref="D10:Q28">
    <cfRule type="expression" dxfId="9" priority="4">
      <formula>D10=celOK</formula>
    </cfRule>
    <cfRule type="expression" dxfId="8" priority="5">
      <formula>D10=celNOK</formula>
    </cfRule>
    <cfRule type="expression" dxfId="7" priority="6">
      <formula>D10=celTODO</formula>
    </cfRule>
  </conditionalFormatting>
  <conditionalFormatting sqref="C10:C28">
    <cfRule type="expression" dxfId="6" priority="1">
      <formula>C10=celTODO</formula>
    </cfRule>
    <cfRule type="expression" dxfId="5" priority="2">
      <formula>C10=celNOK</formula>
    </cfRule>
    <cfRule type="expression" dxfId="4" priority="3">
      <formula>C10=celOK</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2:BR74"/>
  <sheetViews>
    <sheetView workbookViewId="0"/>
  </sheetViews>
  <sheetFormatPr defaultRowHeight="14.25" x14ac:dyDescent="0.45"/>
  <cols>
    <col min="3" max="3" width="5" customWidth="1"/>
    <col min="4" max="4" width="5.53125" customWidth="1"/>
    <col min="5" max="5" width="49.265625" customWidth="1"/>
    <col min="6" max="7" width="9.53125" customWidth="1"/>
    <col min="11" max="14" width="9" hidden="1" customWidth="1"/>
  </cols>
  <sheetData>
    <row r="2" spans="1:70" ht="40.15" customHeight="1" x14ac:dyDescent="0.45">
      <c r="A2" s="310" t="s">
        <v>332</v>
      </c>
      <c r="B2" s="310"/>
      <c r="C2" s="310"/>
      <c r="D2" s="310"/>
      <c r="E2" s="310"/>
      <c r="F2" s="310"/>
      <c r="G2" s="310"/>
      <c r="H2" s="311"/>
      <c r="W2" s="43"/>
      <c r="AE2" s="43"/>
      <c r="AL2" s="43"/>
      <c r="AS2" s="43"/>
      <c r="AZ2" s="43"/>
      <c r="BF2" s="43"/>
      <c r="BL2" s="43"/>
      <c r="BR2" s="43"/>
    </row>
    <row r="3" spans="1:70" ht="14.65" thickBot="1" x14ac:dyDescent="0.5"/>
    <row r="4" spans="1:70" x14ac:dyDescent="0.45">
      <c r="C4" s="105" t="str">
        <f>'n°8 Resultaten'!B4</f>
        <v xml:space="preserve">Het volledige subtype is : </v>
      </c>
      <c r="D4" s="106"/>
      <c r="E4" s="107"/>
    </row>
    <row r="5" spans="1:70" ht="14.65" thickBot="1" x14ac:dyDescent="0.5">
      <c r="C5" s="108" t="str">
        <f>'n°8 Resultaten'!B5</f>
        <v>Gelieve eerst de selectie van het type te voltooien</v>
      </c>
      <c r="D5" s="109"/>
      <c r="E5" s="110"/>
    </row>
    <row r="7" spans="1:70" x14ac:dyDescent="0.45">
      <c r="B7" s="1" t="s">
        <v>391</v>
      </c>
    </row>
    <row r="9" spans="1:70" s="1" customFormat="1" x14ac:dyDescent="0.45">
      <c r="C9" s="1" t="s">
        <v>199</v>
      </c>
      <c r="F9" s="1" t="s">
        <v>198</v>
      </c>
    </row>
    <row r="10" spans="1:70" x14ac:dyDescent="0.45">
      <c r="C10" t="s">
        <v>392</v>
      </c>
      <c r="F10" s="162"/>
    </row>
    <row r="11" spans="1:70" ht="29.2" customHeight="1" x14ac:dyDescent="0.45">
      <c r="C11" t="s">
        <v>339</v>
      </c>
      <c r="F11" s="163" t="s">
        <v>333</v>
      </c>
      <c r="G11" s="163" t="s">
        <v>334</v>
      </c>
    </row>
    <row r="12" spans="1:70" x14ac:dyDescent="0.45">
      <c r="D12" t="s">
        <v>335</v>
      </c>
      <c r="F12" s="164"/>
      <c r="G12" s="164"/>
    </row>
    <row r="13" spans="1:70" x14ac:dyDescent="0.45">
      <c r="D13" t="s">
        <v>336</v>
      </c>
      <c r="F13" s="164"/>
      <c r="G13" s="164"/>
    </row>
    <row r="14" spans="1:70" x14ac:dyDescent="0.45">
      <c r="D14" t="s">
        <v>337</v>
      </c>
      <c r="F14" s="164"/>
      <c r="G14" s="164"/>
    </row>
    <row r="15" spans="1:70" x14ac:dyDescent="0.45">
      <c r="D15" t="s">
        <v>338</v>
      </c>
      <c r="F15" s="164"/>
      <c r="G15" s="164"/>
    </row>
    <row r="16" spans="1:70" ht="28.5" x14ac:dyDescent="0.45">
      <c r="C16" t="s">
        <v>340</v>
      </c>
      <c r="F16" s="163" t="s">
        <v>343</v>
      </c>
      <c r="G16" s="163" t="s">
        <v>344</v>
      </c>
    </row>
    <row r="17" spans="2:11" x14ac:dyDescent="0.45">
      <c r="D17" t="s">
        <v>150</v>
      </c>
      <c r="F17" s="164"/>
      <c r="G17" s="164"/>
    </row>
    <row r="18" spans="2:11" x14ac:dyDescent="0.45">
      <c r="D18" t="s">
        <v>341</v>
      </c>
      <c r="F18" s="164"/>
      <c r="G18" s="164"/>
    </row>
    <row r="19" spans="2:11" x14ac:dyDescent="0.45">
      <c r="D19" t="s">
        <v>342</v>
      </c>
      <c r="F19" s="164"/>
      <c r="G19" s="164"/>
    </row>
    <row r="20" spans="2:11" x14ac:dyDescent="0.45">
      <c r="C20" t="s">
        <v>346</v>
      </c>
      <c r="F20" s="164"/>
    </row>
    <row r="21" spans="2:11" x14ac:dyDescent="0.45">
      <c r="C21" t="s">
        <v>345</v>
      </c>
      <c r="F21" s="164"/>
    </row>
    <row r="22" spans="2:11" x14ac:dyDescent="0.45">
      <c r="C22" t="s">
        <v>347</v>
      </c>
      <c r="F22" s="164"/>
    </row>
    <row r="23" spans="2:11" x14ac:dyDescent="0.45">
      <c r="C23" t="s">
        <v>348</v>
      </c>
      <c r="F23" s="164"/>
    </row>
    <row r="25" spans="2:11" x14ac:dyDescent="0.45">
      <c r="B25" s="1" t="s">
        <v>349</v>
      </c>
      <c r="K25" s="1" t="s">
        <v>97</v>
      </c>
    </row>
    <row r="26" spans="2:11" x14ac:dyDescent="0.45">
      <c r="B26" s="1"/>
    </row>
    <row r="27" spans="2:11" x14ac:dyDescent="0.45">
      <c r="B27" s="1"/>
      <c r="C27" s="1" t="s">
        <v>350</v>
      </c>
    </row>
    <row r="28" spans="2:11" x14ac:dyDescent="0.45">
      <c r="B28" s="1"/>
    </row>
    <row r="29" spans="2:11" x14ac:dyDescent="0.45">
      <c r="B29" s="1"/>
      <c r="C29" s="27" t="s">
        <v>174</v>
      </c>
      <c r="D29" s="166"/>
      <c r="E29" s="166" t="e">
        <f>#REF!</f>
        <v>#REF!</v>
      </c>
      <c r="F29" s="166"/>
      <c r="G29" s="166"/>
      <c r="H29" s="166"/>
    </row>
    <row r="31" spans="2:11" x14ac:dyDescent="0.45">
      <c r="C31" s="27" t="s">
        <v>351</v>
      </c>
      <c r="D31" s="166"/>
      <c r="E31" s="166"/>
      <c r="F31" s="166"/>
      <c r="G31" s="166"/>
      <c r="H31" s="27" t="s">
        <v>152</v>
      </c>
    </row>
    <row r="32" spans="2:11" s="1" customFormat="1" x14ac:dyDescent="0.45">
      <c r="C32" s="1" t="s">
        <v>382</v>
      </c>
    </row>
    <row r="33" spans="4:11" ht="28.5" x14ac:dyDescent="0.45">
      <c r="D33" t="s">
        <v>356</v>
      </c>
      <c r="F33" s="163" t="s">
        <v>394</v>
      </c>
      <c r="G33" s="163" t="s">
        <v>344</v>
      </c>
    </row>
    <row r="34" spans="4:11" x14ac:dyDescent="0.45">
      <c r="E34" s="167" t="s">
        <v>352</v>
      </c>
      <c r="F34" s="167">
        <f>F12</f>
        <v>0</v>
      </c>
      <c r="G34" s="168">
        <f>G12</f>
        <v>0</v>
      </c>
      <c r="H34" s="165"/>
    </row>
    <row r="35" spans="4:11" x14ac:dyDescent="0.45">
      <c r="E35" s="167" t="s">
        <v>336</v>
      </c>
      <c r="F35" s="167">
        <f t="shared" ref="F35:G35" si="0">F13</f>
        <v>0</v>
      </c>
      <c r="G35" s="168">
        <f t="shared" si="0"/>
        <v>0</v>
      </c>
      <c r="H35" s="165"/>
    </row>
    <row r="36" spans="4:11" x14ac:dyDescent="0.45">
      <c r="E36" s="167" t="s">
        <v>353</v>
      </c>
      <c r="F36" s="167">
        <f t="shared" ref="F36:G36" si="1">F14</f>
        <v>0</v>
      </c>
      <c r="G36" s="168">
        <f t="shared" si="1"/>
        <v>0</v>
      </c>
      <c r="H36" s="165"/>
    </row>
    <row r="37" spans="4:11" x14ac:dyDescent="0.45">
      <c r="E37" s="167" t="s">
        <v>354</v>
      </c>
      <c r="F37" s="167">
        <f t="shared" ref="F37:G37" si="2">F15</f>
        <v>0</v>
      </c>
      <c r="G37" s="168">
        <f t="shared" si="2"/>
        <v>0</v>
      </c>
      <c r="H37" s="165"/>
    </row>
    <row r="38" spans="4:11" x14ac:dyDescent="0.45">
      <c r="D38" t="s">
        <v>355</v>
      </c>
    </row>
    <row r="39" spans="4:11" x14ac:dyDescent="0.45">
      <c r="E39" s="167" t="s">
        <v>150</v>
      </c>
      <c r="F39" s="167">
        <f>F17</f>
        <v>0</v>
      </c>
      <c r="G39" s="168">
        <f>G17</f>
        <v>0</v>
      </c>
      <c r="H39" s="165"/>
    </row>
    <row r="40" spans="4:11" x14ac:dyDescent="0.45">
      <c r="E40" s="167" t="s">
        <v>357</v>
      </c>
      <c r="F40" s="167">
        <f t="shared" ref="F40:G40" si="3">F18</f>
        <v>0</v>
      </c>
      <c r="G40" s="168">
        <f t="shared" si="3"/>
        <v>0</v>
      </c>
      <c r="H40" s="165"/>
    </row>
    <row r="41" spans="4:11" x14ac:dyDescent="0.45">
      <c r="E41" s="167" t="s">
        <v>358</v>
      </c>
      <c r="F41" s="167">
        <f t="shared" ref="F41:G41" si="4">F19</f>
        <v>0</v>
      </c>
      <c r="G41" s="168">
        <f t="shared" si="4"/>
        <v>0</v>
      </c>
      <c r="H41" s="165"/>
    </row>
    <row r="42" spans="4:11" x14ac:dyDescent="0.45">
      <c r="D42" t="s">
        <v>359</v>
      </c>
      <c r="K42" t="e">
        <f>K49</f>
        <v>#N/A</v>
      </c>
    </row>
    <row r="43" spans="4:11" x14ac:dyDescent="0.45">
      <c r="E43" s="167" t="s">
        <v>360</v>
      </c>
      <c r="F43" s="167">
        <f>F20</f>
        <v>0</v>
      </c>
      <c r="G43" s="168"/>
      <c r="H43" s="165"/>
      <c r="K43" t="e">
        <f>K49</f>
        <v>#N/A</v>
      </c>
    </row>
    <row r="44" spans="4:11" x14ac:dyDescent="0.45">
      <c r="E44" s="167" t="s">
        <v>151</v>
      </c>
      <c r="F44" s="167">
        <f>F21</f>
        <v>0</v>
      </c>
      <c r="G44" s="168"/>
      <c r="H44" s="165"/>
      <c r="K44" t="e">
        <f>K49</f>
        <v>#N/A</v>
      </c>
    </row>
    <row r="45" spans="4:11" x14ac:dyDescent="0.45">
      <c r="D45" t="s">
        <v>361</v>
      </c>
      <c r="E45" s="172"/>
      <c r="F45" s="172"/>
      <c r="G45" s="172"/>
      <c r="H45" s="172"/>
    </row>
    <row r="46" spans="4:11" x14ac:dyDescent="0.45">
      <c r="E46" s="167" t="s">
        <v>362</v>
      </c>
      <c r="F46" s="167"/>
      <c r="G46" s="168">
        <f>F22</f>
        <v>0</v>
      </c>
      <c r="H46" s="165"/>
      <c r="K46" t="b">
        <f>OR(F10=celB,F10=celD)</f>
        <v>0</v>
      </c>
    </row>
    <row r="47" spans="4:11" x14ac:dyDescent="0.45">
      <c r="D47" s="11"/>
      <c r="E47" s="167" t="s">
        <v>363</v>
      </c>
      <c r="F47" s="167"/>
      <c r="G47" s="168">
        <f>F23</f>
        <v>0</v>
      </c>
      <c r="H47" s="165"/>
      <c r="K47" t="b">
        <f>OR(F10=celC,F10=celD)</f>
        <v>0</v>
      </c>
    </row>
    <row r="49" spans="3:12" s="1" customFormat="1" x14ac:dyDescent="0.45">
      <c r="C49" s="1" t="s">
        <v>364</v>
      </c>
      <c r="K49" s="1" t="e">
        <f>HLOOKUP(C5,'Hide Freduc'!D3:BP6,4,FALSE)</f>
        <v>#N/A</v>
      </c>
    </row>
    <row r="50" spans="3:12" x14ac:dyDescent="0.45">
      <c r="D50" s="167" t="s">
        <v>365</v>
      </c>
      <c r="E50" s="167"/>
      <c r="F50" s="167"/>
      <c r="G50" s="168"/>
      <c r="H50" s="165"/>
      <c r="K50" t="e">
        <f>K49</f>
        <v>#N/A</v>
      </c>
    </row>
    <row r="51" spans="3:12" x14ac:dyDescent="0.45">
      <c r="D51" s="167" t="s">
        <v>367</v>
      </c>
      <c r="E51" s="167"/>
      <c r="F51" s="167"/>
      <c r="G51" s="168"/>
      <c r="H51" s="165"/>
      <c r="K51" t="e">
        <f>K49</f>
        <v>#N/A</v>
      </c>
    </row>
    <row r="52" spans="3:12" x14ac:dyDescent="0.45">
      <c r="H52" s="11"/>
    </row>
    <row r="53" spans="3:12" s="1" customFormat="1" x14ac:dyDescent="0.45">
      <c r="C53" s="1" t="s">
        <v>366</v>
      </c>
    </row>
    <row r="54" spans="3:12" s="1" customFormat="1" x14ac:dyDescent="0.45">
      <c r="D54" s="167" t="s">
        <v>368</v>
      </c>
      <c r="E54" s="167"/>
      <c r="F54" s="167"/>
      <c r="G54" s="168"/>
      <c r="H54" s="165"/>
      <c r="K54" t="b">
        <f>OR(F10=celB,F10=celD)</f>
        <v>0</v>
      </c>
    </row>
    <row r="55" spans="3:12" x14ac:dyDescent="0.45">
      <c r="D55" s="167" t="s">
        <v>369</v>
      </c>
      <c r="E55" s="167"/>
      <c r="F55" s="167"/>
      <c r="G55" s="168"/>
      <c r="H55" s="165"/>
      <c r="K55" t="b">
        <f>OR(F10=celC,F10=celD)</f>
        <v>0</v>
      </c>
    </row>
    <row r="56" spans="3:12" x14ac:dyDescent="0.45">
      <c r="D56" t="s">
        <v>370</v>
      </c>
      <c r="K56" t="e">
        <f>OR(K57:K61)</f>
        <v>#N/A</v>
      </c>
    </row>
    <row r="57" spans="3:12" x14ac:dyDescent="0.45">
      <c r="E57" s="167" t="s">
        <v>327</v>
      </c>
      <c r="F57" s="167"/>
      <c r="G57" s="168"/>
      <c r="H57" s="165"/>
      <c r="K57" t="e">
        <f>HLOOKUP($C$5,'Hide Freduc'!$D$3:$BP$22,'n°9 Check-list in situ'!L57,FALSE)</f>
        <v>#N/A</v>
      </c>
      <c r="L57">
        <v>6</v>
      </c>
    </row>
    <row r="58" spans="3:12" x14ac:dyDescent="0.45">
      <c r="E58" s="167" t="s">
        <v>317</v>
      </c>
      <c r="F58" s="167"/>
      <c r="G58" s="168"/>
      <c r="H58" s="165"/>
      <c r="K58" t="e">
        <f>HLOOKUP($C$5,'Hide Freduc'!$D$3:$BP$22,'n°9 Check-list in situ'!L58,FALSE)</f>
        <v>#N/A</v>
      </c>
      <c r="L58">
        <v>7</v>
      </c>
    </row>
    <row r="59" spans="3:12" x14ac:dyDescent="0.45">
      <c r="E59" s="167" t="s">
        <v>371</v>
      </c>
      <c r="F59" s="167"/>
      <c r="G59" s="168"/>
      <c r="H59" s="165"/>
      <c r="K59" t="e">
        <f>HLOOKUP($C$5,'Hide Freduc'!$D$3:$BP$22,'n°9 Check-list in situ'!L59,FALSE)</f>
        <v>#N/A</v>
      </c>
      <c r="L59">
        <v>8</v>
      </c>
    </row>
    <row r="60" spans="3:12" x14ac:dyDescent="0.45">
      <c r="E60" s="167" t="s">
        <v>372</v>
      </c>
      <c r="F60" s="167"/>
      <c r="G60" s="168"/>
      <c r="H60" s="165"/>
      <c r="K60" t="e">
        <f>HLOOKUP($C$5,'Hide Freduc'!$D$3:$BP$22,'n°9 Check-list in situ'!L60,FALSE)</f>
        <v>#N/A</v>
      </c>
      <c r="L60">
        <v>9</v>
      </c>
    </row>
    <row r="61" spans="3:12" x14ac:dyDescent="0.45">
      <c r="E61" s="167" t="s">
        <v>320</v>
      </c>
      <c r="F61" s="167"/>
      <c r="G61" s="168"/>
      <c r="H61" s="165"/>
      <c r="K61" t="e">
        <f>HLOOKUP($C$5,'Hide Freduc'!$D$3:$BP$22,'n°9 Check-list in situ'!L61,FALSE)</f>
        <v>#N/A</v>
      </c>
      <c r="L61">
        <v>10</v>
      </c>
    </row>
    <row r="62" spans="3:12" x14ac:dyDescent="0.45">
      <c r="D62" t="s">
        <v>321</v>
      </c>
      <c r="K62" t="e">
        <f>OR(K63:K65)</f>
        <v>#N/A</v>
      </c>
    </row>
    <row r="63" spans="3:12" x14ac:dyDescent="0.45">
      <c r="E63" s="167" t="s">
        <v>327</v>
      </c>
      <c r="F63" s="167"/>
      <c r="G63" s="168"/>
      <c r="H63" s="165"/>
      <c r="K63" t="e">
        <f>HLOOKUP($C$5,'Hide Freduc'!$D$3:$BP$22,'n°9 Check-list in situ'!L63,FALSE)</f>
        <v>#N/A</v>
      </c>
      <c r="L63">
        <v>12</v>
      </c>
    </row>
    <row r="64" spans="3:12" x14ac:dyDescent="0.45">
      <c r="E64" s="167" t="s">
        <v>317</v>
      </c>
      <c r="F64" s="167"/>
      <c r="G64" s="168"/>
      <c r="H64" s="165"/>
      <c r="K64" t="e">
        <f>HLOOKUP($C$5,'Hide Freduc'!$D$3:$BP$22,'n°9 Check-list in situ'!L64,FALSE)</f>
        <v>#N/A</v>
      </c>
      <c r="L64">
        <v>13</v>
      </c>
    </row>
    <row r="65" spans="3:12" x14ac:dyDescent="0.45">
      <c r="E65" s="167" t="s">
        <v>372</v>
      </c>
      <c r="F65" s="167"/>
      <c r="G65" s="168"/>
      <c r="H65" s="165"/>
      <c r="K65" t="e">
        <f>HLOOKUP($C$5,'Hide Freduc'!$D$3:$BP$22,'n°9 Check-list in situ'!L65,FALSE)</f>
        <v>#N/A</v>
      </c>
      <c r="L65">
        <v>14</v>
      </c>
    </row>
    <row r="66" spans="3:12" x14ac:dyDescent="0.45">
      <c r="D66" t="s">
        <v>323</v>
      </c>
      <c r="K66" t="e">
        <f>OR(K67:K68)</f>
        <v>#N/A</v>
      </c>
    </row>
    <row r="67" spans="3:12" x14ac:dyDescent="0.45">
      <c r="E67" s="167" t="s">
        <v>393</v>
      </c>
      <c r="F67" s="167"/>
      <c r="G67" s="168"/>
      <c r="H67" s="165"/>
      <c r="K67" t="e">
        <f>HLOOKUP($C$5,'Hide Freduc'!$D$3:$BP$22,'n°9 Check-list in situ'!L67,FALSE)</f>
        <v>#N/A</v>
      </c>
      <c r="L67">
        <v>16</v>
      </c>
    </row>
    <row r="68" spans="3:12" x14ac:dyDescent="0.45">
      <c r="E68" s="167" t="s">
        <v>325</v>
      </c>
      <c r="F68" s="167"/>
      <c r="G68" s="168"/>
      <c r="H68" s="165"/>
      <c r="K68" t="e">
        <f>HLOOKUP($C$5,'Hide Freduc'!$D$3:$BP$22,'n°9 Check-list in situ'!L68,FALSE)</f>
        <v>#N/A</v>
      </c>
      <c r="L68">
        <v>17</v>
      </c>
    </row>
    <row r="69" spans="3:12" x14ac:dyDescent="0.45">
      <c r="D69" t="s">
        <v>326</v>
      </c>
      <c r="K69" t="e">
        <f>OR(K70:K71)</f>
        <v>#N/A</v>
      </c>
    </row>
    <row r="70" spans="3:12" x14ac:dyDescent="0.45">
      <c r="E70" s="167" t="s">
        <v>327</v>
      </c>
      <c r="F70" s="167"/>
      <c r="G70" s="168"/>
      <c r="H70" s="165"/>
      <c r="K70" t="e">
        <f>HLOOKUP($C$5,'Hide Freduc'!$D$3:$BP$22,'n°9 Check-list in situ'!L70,FALSE)</f>
        <v>#N/A</v>
      </c>
      <c r="L70">
        <v>19</v>
      </c>
    </row>
    <row r="71" spans="3:12" x14ac:dyDescent="0.45">
      <c r="E71" s="167" t="s">
        <v>317</v>
      </c>
      <c r="F71" s="167"/>
      <c r="G71" s="168"/>
      <c r="H71" s="165"/>
      <c r="K71" t="e">
        <f>HLOOKUP($C$5,'Hide Freduc'!$D$3:$BP$22,'n°9 Check-list in situ'!L71,FALSE)</f>
        <v>#N/A</v>
      </c>
      <c r="L71">
        <v>20</v>
      </c>
    </row>
    <row r="72" spans="3:12" x14ac:dyDescent="0.45">
      <c r="C72" s="1" t="s">
        <v>373</v>
      </c>
    </row>
    <row r="73" spans="3:12" x14ac:dyDescent="0.45">
      <c r="D73" s="167" t="s">
        <v>383</v>
      </c>
      <c r="E73" s="167"/>
      <c r="F73" s="167"/>
      <c r="G73" s="168"/>
      <c r="H73" s="165"/>
    </row>
    <row r="74" spans="3:12" x14ac:dyDescent="0.45">
      <c r="D74" t="s">
        <v>374</v>
      </c>
      <c r="E74" s="167"/>
      <c r="F74" s="167"/>
      <c r="G74" s="168"/>
      <c r="H74" s="165"/>
      <c r="K74" t="b">
        <f>OR(F10=celB,F10=celC,F10=celD)</f>
        <v>0</v>
      </c>
    </row>
  </sheetData>
  <sheetProtection algorithmName="SHA-512" hashValue="lWjO+o48JYgZv3VYO7e8ADg6C5RhJTARykfKi5IIeg6CGGUitEKaq5serFeH3Nlps9QarM2JzfpPwS79Pdr2BA==" saltValue="ETbEevYcV6vtt3YobS5oCQ==" spinCount="100000" sheet="1" objects="1" scenarios="1"/>
  <protectedRanges>
    <protectedRange sqref="F10 F12:G15 F17:G19 F20:F23" name="Range1"/>
  </protectedRanges>
  <mergeCells count="1">
    <mergeCell ref="A2:H2"/>
  </mergeCells>
  <conditionalFormatting sqref="D47:H47 D55:H71">
    <cfRule type="expression" dxfId="3" priority="5">
      <formula>NOT($K47)</formula>
    </cfRule>
  </conditionalFormatting>
  <conditionalFormatting sqref="D74:H74">
    <cfRule type="expression" dxfId="2" priority="4">
      <formula>NOT($K74)</formula>
    </cfRule>
  </conditionalFormatting>
  <conditionalFormatting sqref="E46:H46">
    <cfRule type="expression" dxfId="1" priority="2">
      <formula>NOT($K46)</formula>
    </cfRule>
  </conditionalFormatting>
  <conditionalFormatting sqref="D54:H54">
    <cfRule type="expression" dxfId="0" priority="1">
      <formula>NOT($K54)</formula>
    </cfRule>
  </conditionalFormatting>
  <pageMargins left="0.7" right="0.7" top="0.75" bottom="0.75" header="0.3" footer="0.3"/>
  <pageSetup paperSize="9" scale="9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'Hide Names'!$E$3:$E$6</xm:f>
          </x14:formula1>
          <xm:sqref>F10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E15"/>
  <sheetViews>
    <sheetView showGridLines="0" showRowColHeaders="0" zoomScale="90" zoomScaleNormal="90" workbookViewId="0">
      <selection activeCell="D10" sqref="D10"/>
    </sheetView>
  </sheetViews>
  <sheetFormatPr defaultColWidth="8.73046875" defaultRowHeight="15" x14ac:dyDescent="0.4"/>
  <cols>
    <col min="1" max="1" width="1.19921875" style="126" customWidth="1"/>
    <col min="2" max="2" width="5" style="126" customWidth="1"/>
    <col min="3" max="3" width="32.796875" style="126" customWidth="1"/>
    <col min="4" max="4" width="39" style="126" customWidth="1"/>
    <col min="5" max="5" width="12" style="126" customWidth="1"/>
    <col min="6" max="16384" width="8.73046875" style="126"/>
  </cols>
  <sheetData>
    <row r="1" spans="2:5" ht="10.5" customHeight="1" x14ac:dyDescent="0.4"/>
    <row r="2" spans="2:5" s="138" customFormat="1" ht="26.25" customHeight="1" x14ac:dyDescent="0.4">
      <c r="B2" s="258" t="s">
        <v>400</v>
      </c>
      <c r="C2" s="259"/>
      <c r="D2" s="259"/>
      <c r="E2" s="260"/>
    </row>
    <row r="3" spans="2:5" s="139" customFormat="1" x14ac:dyDescent="0.4">
      <c r="B3" s="261"/>
      <c r="C3" s="262"/>
      <c r="D3" s="262"/>
      <c r="E3" s="263"/>
    </row>
    <row r="4" spans="2:5" s="138" customFormat="1" ht="6" customHeight="1" x14ac:dyDescent="0.4">
      <c r="B4" s="264"/>
      <c r="C4" s="265"/>
      <c r="D4" s="265"/>
      <c r="E4" s="266"/>
    </row>
    <row r="5" spans="2:5" s="138" customFormat="1" x14ac:dyDescent="0.4"/>
    <row r="6" spans="2:5" s="138" customFormat="1" x14ac:dyDescent="0.4">
      <c r="C6" s="194" t="s">
        <v>401</v>
      </c>
    </row>
    <row r="7" spans="2:5" s="138" customFormat="1" x14ac:dyDescent="0.4">
      <c r="C7" s="194"/>
    </row>
    <row r="8" spans="2:5" s="138" customFormat="1" x14ac:dyDescent="0.4"/>
    <row r="9" spans="2:5" x14ac:dyDescent="0.4">
      <c r="C9" s="140" t="s">
        <v>169</v>
      </c>
    </row>
    <row r="10" spans="2:5" ht="15.4" x14ac:dyDescent="0.45">
      <c r="C10" s="141" t="s">
        <v>402</v>
      </c>
      <c r="D10" s="195"/>
    </row>
    <row r="12" spans="2:5" x14ac:dyDescent="0.4">
      <c r="C12" s="141" t="s">
        <v>403</v>
      </c>
      <c r="D12" s="196"/>
    </row>
    <row r="13" spans="2:5" x14ac:dyDescent="0.4">
      <c r="C13" s="141"/>
    </row>
    <row r="14" spans="2:5" ht="15.4" x14ac:dyDescent="0.45">
      <c r="C14" s="141" t="s">
        <v>404</v>
      </c>
      <c r="D14" s="197"/>
    </row>
    <row r="15" spans="2:5" x14ac:dyDescent="0.4">
      <c r="C15" s="140"/>
      <c r="D15" s="140"/>
    </row>
  </sheetData>
  <sheetProtection algorithmName="SHA-512" hashValue="8ITqti/frKPIMvdIiANdU36VuLxhdEzja71sXc7M3a4B3fomMY6YAyvHBuXWcEChILJurdrrVEmDpRTo3lShRA==" saltValue="fEXqLxQOSpJ8O+up1OMEyA==" spinCount="100000" sheet="1" objects="1" scenarios="1"/>
  <protectedRanges>
    <protectedRange sqref="D10 D12 D14" name="Range1"/>
  </protectedRanges>
  <mergeCells count="1">
    <mergeCell ref="B2:E4"/>
  </mergeCells>
  <dataValidations count="1">
    <dataValidation allowBlank="1" showErrorMessage="1" prompt="Nom de la firme" sqref="D10"/>
  </dataValidations>
  <printOptions horizontalCentered="1"/>
  <pageMargins left="0.74803149606299213" right="0.74803149606299213" top="0.59055118110236227" bottom="0.98425196850393704" header="0.51181102362204722" footer="0.51181102362204722"/>
  <pageSetup paperSize="9" scale="50" orientation="landscape" r:id="rId1"/>
  <headerFooter alignWithMargins="0">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R28"/>
  <sheetViews>
    <sheetView tabSelected="1" zoomScale="80" zoomScaleNormal="80" workbookViewId="0">
      <selection activeCell="L15" sqref="L15"/>
    </sheetView>
  </sheetViews>
  <sheetFormatPr defaultRowHeight="15" x14ac:dyDescent="0.4"/>
  <cols>
    <col min="1" max="1" width="1.796875" style="126" customWidth="1"/>
    <col min="2" max="2" width="21" style="126" customWidth="1"/>
    <col min="3" max="3" width="26.265625" style="126" customWidth="1"/>
    <col min="4" max="7" width="15.46484375" style="126" customWidth="1"/>
    <col min="8" max="11" width="21.73046875" style="126" customWidth="1"/>
    <col min="12" max="12" width="55.796875" style="126" customWidth="1"/>
    <col min="13" max="13" width="15" style="137" customWidth="1"/>
    <col min="14" max="15" width="18" style="137" customWidth="1"/>
    <col min="16" max="17" width="19.53125" style="126" customWidth="1"/>
    <col min="18" max="18" width="19.53125" style="126" bestFit="1" customWidth="1"/>
    <col min="19" max="234" width="8.73046875" style="126"/>
    <col min="235" max="235" width="1.796875" style="126" customWidth="1"/>
    <col min="236" max="236" width="21" style="126" customWidth="1"/>
    <col min="237" max="237" width="14.19921875" style="126" customWidth="1"/>
    <col min="238" max="238" width="27.19921875" style="126" customWidth="1"/>
    <col min="239" max="245" width="15.46484375" style="126" customWidth="1"/>
    <col min="246" max="246" width="11.53125" style="126" customWidth="1"/>
    <col min="247" max="247" width="12.46484375" style="126" customWidth="1"/>
    <col min="248" max="253" width="13.19921875" style="126" customWidth="1"/>
    <col min="254" max="254" width="21.19921875" style="126" bestFit="1" customWidth="1"/>
    <col min="255" max="256" width="13.19921875" style="126" customWidth="1"/>
    <col min="257" max="257" width="21.19921875" style="126" bestFit="1" customWidth="1"/>
    <col min="258" max="259" width="13.19921875" style="126" customWidth="1"/>
    <col min="260" max="260" width="21.19921875" style="126" bestFit="1" customWidth="1"/>
    <col min="261" max="262" width="13.19921875" style="126" customWidth="1"/>
    <col min="263" max="263" width="21.19921875" style="126" bestFit="1" customWidth="1"/>
    <col min="264" max="265" width="13.19921875" style="126" customWidth="1"/>
    <col min="266" max="266" width="21.19921875" style="126" bestFit="1" customWidth="1"/>
    <col min="267" max="268" width="13.19921875" style="126" customWidth="1"/>
    <col min="269" max="269" width="13.53125" style="126" bestFit="1" customWidth="1"/>
    <col min="270" max="270" width="19.796875" style="126" bestFit="1" customWidth="1"/>
    <col min="271" max="271" width="8.73046875" style="126"/>
    <col min="272" max="274" width="0" style="126" hidden="1" customWidth="1"/>
    <col min="275" max="275" width="10.796875" style="126" customWidth="1"/>
    <col min="276" max="490" width="8.73046875" style="126"/>
    <col min="491" max="491" width="1.796875" style="126" customWidth="1"/>
    <col min="492" max="492" width="21" style="126" customWidth="1"/>
    <col min="493" max="493" width="14.19921875" style="126" customWidth="1"/>
    <col min="494" max="494" width="27.19921875" style="126" customWidth="1"/>
    <col min="495" max="501" width="15.46484375" style="126" customWidth="1"/>
    <col min="502" max="502" width="11.53125" style="126" customWidth="1"/>
    <col min="503" max="503" width="12.46484375" style="126" customWidth="1"/>
    <col min="504" max="509" width="13.19921875" style="126" customWidth="1"/>
    <col min="510" max="510" width="21.19921875" style="126" bestFit="1" customWidth="1"/>
    <col min="511" max="512" width="13.19921875" style="126" customWidth="1"/>
    <col min="513" max="513" width="21.19921875" style="126" bestFit="1" customWidth="1"/>
    <col min="514" max="515" width="13.19921875" style="126" customWidth="1"/>
    <col min="516" max="516" width="21.19921875" style="126" bestFit="1" customWidth="1"/>
    <col min="517" max="518" width="13.19921875" style="126" customWidth="1"/>
    <col min="519" max="519" width="21.19921875" style="126" bestFit="1" customWidth="1"/>
    <col min="520" max="521" width="13.19921875" style="126" customWidth="1"/>
    <col min="522" max="522" width="21.19921875" style="126" bestFit="1" customWidth="1"/>
    <col min="523" max="524" width="13.19921875" style="126" customWidth="1"/>
    <col min="525" max="525" width="13.53125" style="126" bestFit="1" customWidth="1"/>
    <col min="526" max="526" width="19.796875" style="126" bestFit="1" customWidth="1"/>
    <col min="527" max="527" width="8.73046875" style="126"/>
    <col min="528" max="530" width="0" style="126" hidden="1" customWidth="1"/>
    <col min="531" max="531" width="10.796875" style="126" customWidth="1"/>
    <col min="532" max="746" width="8.73046875" style="126"/>
    <col min="747" max="747" width="1.796875" style="126" customWidth="1"/>
    <col min="748" max="748" width="21" style="126" customWidth="1"/>
    <col min="749" max="749" width="14.19921875" style="126" customWidth="1"/>
    <col min="750" max="750" width="27.19921875" style="126" customWidth="1"/>
    <col min="751" max="757" width="15.46484375" style="126" customWidth="1"/>
    <col min="758" max="758" width="11.53125" style="126" customWidth="1"/>
    <col min="759" max="759" width="12.46484375" style="126" customWidth="1"/>
    <col min="760" max="765" width="13.19921875" style="126" customWidth="1"/>
    <col min="766" max="766" width="21.19921875" style="126" bestFit="1" customWidth="1"/>
    <col min="767" max="768" width="13.19921875" style="126" customWidth="1"/>
    <col min="769" max="769" width="21.19921875" style="126" bestFit="1" customWidth="1"/>
    <col min="770" max="771" width="13.19921875" style="126" customWidth="1"/>
    <col min="772" max="772" width="21.19921875" style="126" bestFit="1" customWidth="1"/>
    <col min="773" max="774" width="13.19921875" style="126" customWidth="1"/>
    <col min="775" max="775" width="21.19921875" style="126" bestFit="1" customWidth="1"/>
    <col min="776" max="777" width="13.19921875" style="126" customWidth="1"/>
    <col min="778" max="778" width="21.19921875" style="126" bestFit="1" customWidth="1"/>
    <col min="779" max="780" width="13.19921875" style="126" customWidth="1"/>
    <col min="781" max="781" width="13.53125" style="126" bestFit="1" customWidth="1"/>
    <col min="782" max="782" width="19.796875" style="126" bestFit="1" customWidth="1"/>
    <col min="783" max="783" width="8.73046875" style="126"/>
    <col min="784" max="786" width="0" style="126" hidden="1" customWidth="1"/>
    <col min="787" max="787" width="10.796875" style="126" customWidth="1"/>
    <col min="788" max="1002" width="8.73046875" style="126"/>
    <col min="1003" max="1003" width="1.796875" style="126" customWidth="1"/>
    <col min="1004" max="1004" width="21" style="126" customWidth="1"/>
    <col min="1005" max="1005" width="14.19921875" style="126" customWidth="1"/>
    <col min="1006" max="1006" width="27.19921875" style="126" customWidth="1"/>
    <col min="1007" max="1013" width="15.46484375" style="126" customWidth="1"/>
    <col min="1014" max="1014" width="11.53125" style="126" customWidth="1"/>
    <col min="1015" max="1015" width="12.46484375" style="126" customWidth="1"/>
    <col min="1016" max="1021" width="13.19921875" style="126" customWidth="1"/>
    <col min="1022" max="1022" width="21.19921875" style="126" bestFit="1" customWidth="1"/>
    <col min="1023" max="1024" width="13.19921875" style="126" customWidth="1"/>
    <col min="1025" max="1025" width="21.19921875" style="126" bestFit="1" customWidth="1"/>
    <col min="1026" max="1027" width="13.19921875" style="126" customWidth="1"/>
    <col min="1028" max="1028" width="21.19921875" style="126" bestFit="1" customWidth="1"/>
    <col min="1029" max="1030" width="13.19921875" style="126" customWidth="1"/>
    <col min="1031" max="1031" width="21.19921875" style="126" bestFit="1" customWidth="1"/>
    <col min="1032" max="1033" width="13.19921875" style="126" customWidth="1"/>
    <col min="1034" max="1034" width="21.19921875" style="126" bestFit="1" customWidth="1"/>
    <col min="1035" max="1036" width="13.19921875" style="126" customWidth="1"/>
    <col min="1037" max="1037" width="13.53125" style="126" bestFit="1" customWidth="1"/>
    <col min="1038" max="1038" width="19.796875" style="126" bestFit="1" customWidth="1"/>
    <col min="1039" max="1039" width="8.73046875" style="126"/>
    <col min="1040" max="1042" width="0" style="126" hidden="1" customWidth="1"/>
    <col min="1043" max="1043" width="10.796875" style="126" customWidth="1"/>
    <col min="1044" max="1258" width="8.73046875" style="126"/>
    <col min="1259" max="1259" width="1.796875" style="126" customWidth="1"/>
    <col min="1260" max="1260" width="21" style="126" customWidth="1"/>
    <col min="1261" max="1261" width="14.19921875" style="126" customWidth="1"/>
    <col min="1262" max="1262" width="27.19921875" style="126" customWidth="1"/>
    <col min="1263" max="1269" width="15.46484375" style="126" customWidth="1"/>
    <col min="1270" max="1270" width="11.53125" style="126" customWidth="1"/>
    <col min="1271" max="1271" width="12.46484375" style="126" customWidth="1"/>
    <col min="1272" max="1277" width="13.19921875" style="126" customWidth="1"/>
    <col min="1278" max="1278" width="21.19921875" style="126" bestFit="1" customWidth="1"/>
    <col min="1279" max="1280" width="13.19921875" style="126" customWidth="1"/>
    <col min="1281" max="1281" width="21.19921875" style="126" bestFit="1" customWidth="1"/>
    <col min="1282" max="1283" width="13.19921875" style="126" customWidth="1"/>
    <col min="1284" max="1284" width="21.19921875" style="126" bestFit="1" customWidth="1"/>
    <col min="1285" max="1286" width="13.19921875" style="126" customWidth="1"/>
    <col min="1287" max="1287" width="21.19921875" style="126" bestFit="1" customWidth="1"/>
    <col min="1288" max="1289" width="13.19921875" style="126" customWidth="1"/>
    <col min="1290" max="1290" width="21.19921875" style="126" bestFit="1" customWidth="1"/>
    <col min="1291" max="1292" width="13.19921875" style="126" customWidth="1"/>
    <col min="1293" max="1293" width="13.53125" style="126" bestFit="1" customWidth="1"/>
    <col min="1294" max="1294" width="19.796875" style="126" bestFit="1" customWidth="1"/>
    <col min="1295" max="1295" width="8.73046875" style="126"/>
    <col min="1296" max="1298" width="0" style="126" hidden="1" customWidth="1"/>
    <col min="1299" max="1299" width="10.796875" style="126" customWidth="1"/>
    <col min="1300" max="1514" width="8.73046875" style="126"/>
    <col min="1515" max="1515" width="1.796875" style="126" customWidth="1"/>
    <col min="1516" max="1516" width="21" style="126" customWidth="1"/>
    <col min="1517" max="1517" width="14.19921875" style="126" customWidth="1"/>
    <col min="1518" max="1518" width="27.19921875" style="126" customWidth="1"/>
    <col min="1519" max="1525" width="15.46484375" style="126" customWidth="1"/>
    <col min="1526" max="1526" width="11.53125" style="126" customWidth="1"/>
    <col min="1527" max="1527" width="12.46484375" style="126" customWidth="1"/>
    <col min="1528" max="1533" width="13.19921875" style="126" customWidth="1"/>
    <col min="1534" max="1534" width="21.19921875" style="126" bestFit="1" customWidth="1"/>
    <col min="1535" max="1536" width="13.19921875" style="126" customWidth="1"/>
    <col min="1537" max="1537" width="21.19921875" style="126" bestFit="1" customWidth="1"/>
    <col min="1538" max="1539" width="13.19921875" style="126" customWidth="1"/>
    <col min="1540" max="1540" width="21.19921875" style="126" bestFit="1" customWidth="1"/>
    <col min="1541" max="1542" width="13.19921875" style="126" customWidth="1"/>
    <col min="1543" max="1543" width="21.19921875" style="126" bestFit="1" customWidth="1"/>
    <col min="1544" max="1545" width="13.19921875" style="126" customWidth="1"/>
    <col min="1546" max="1546" width="21.19921875" style="126" bestFit="1" customWidth="1"/>
    <col min="1547" max="1548" width="13.19921875" style="126" customWidth="1"/>
    <col min="1549" max="1549" width="13.53125" style="126" bestFit="1" customWidth="1"/>
    <col min="1550" max="1550" width="19.796875" style="126" bestFit="1" customWidth="1"/>
    <col min="1551" max="1551" width="8.73046875" style="126"/>
    <col min="1552" max="1554" width="0" style="126" hidden="1" customWidth="1"/>
    <col min="1555" max="1555" width="10.796875" style="126" customWidth="1"/>
    <col min="1556" max="1770" width="8.73046875" style="126"/>
    <col min="1771" max="1771" width="1.796875" style="126" customWidth="1"/>
    <col min="1772" max="1772" width="21" style="126" customWidth="1"/>
    <col min="1773" max="1773" width="14.19921875" style="126" customWidth="1"/>
    <col min="1774" max="1774" width="27.19921875" style="126" customWidth="1"/>
    <col min="1775" max="1781" width="15.46484375" style="126" customWidth="1"/>
    <col min="1782" max="1782" width="11.53125" style="126" customWidth="1"/>
    <col min="1783" max="1783" width="12.46484375" style="126" customWidth="1"/>
    <col min="1784" max="1789" width="13.19921875" style="126" customWidth="1"/>
    <col min="1790" max="1790" width="21.19921875" style="126" bestFit="1" customWidth="1"/>
    <col min="1791" max="1792" width="13.19921875" style="126" customWidth="1"/>
    <col min="1793" max="1793" width="21.19921875" style="126" bestFit="1" customWidth="1"/>
    <col min="1794" max="1795" width="13.19921875" style="126" customWidth="1"/>
    <col min="1796" max="1796" width="21.19921875" style="126" bestFit="1" customWidth="1"/>
    <col min="1797" max="1798" width="13.19921875" style="126" customWidth="1"/>
    <col min="1799" max="1799" width="21.19921875" style="126" bestFit="1" customWidth="1"/>
    <col min="1800" max="1801" width="13.19921875" style="126" customWidth="1"/>
    <col min="1802" max="1802" width="21.19921875" style="126" bestFit="1" customWidth="1"/>
    <col min="1803" max="1804" width="13.19921875" style="126" customWidth="1"/>
    <col min="1805" max="1805" width="13.53125" style="126" bestFit="1" customWidth="1"/>
    <col min="1806" max="1806" width="19.796875" style="126" bestFit="1" customWidth="1"/>
    <col min="1807" max="1807" width="8.73046875" style="126"/>
    <col min="1808" max="1810" width="0" style="126" hidden="1" customWidth="1"/>
    <col min="1811" max="1811" width="10.796875" style="126" customWidth="1"/>
    <col min="1812" max="2026" width="8.73046875" style="126"/>
    <col min="2027" max="2027" width="1.796875" style="126" customWidth="1"/>
    <col min="2028" max="2028" width="21" style="126" customWidth="1"/>
    <col min="2029" max="2029" width="14.19921875" style="126" customWidth="1"/>
    <col min="2030" max="2030" width="27.19921875" style="126" customWidth="1"/>
    <col min="2031" max="2037" width="15.46484375" style="126" customWidth="1"/>
    <col min="2038" max="2038" width="11.53125" style="126" customWidth="1"/>
    <col min="2039" max="2039" width="12.46484375" style="126" customWidth="1"/>
    <col min="2040" max="2045" width="13.19921875" style="126" customWidth="1"/>
    <col min="2046" max="2046" width="21.19921875" style="126" bestFit="1" customWidth="1"/>
    <col min="2047" max="2048" width="13.19921875" style="126" customWidth="1"/>
    <col min="2049" max="2049" width="21.19921875" style="126" bestFit="1" customWidth="1"/>
    <col min="2050" max="2051" width="13.19921875" style="126" customWidth="1"/>
    <col min="2052" max="2052" width="21.19921875" style="126" bestFit="1" customWidth="1"/>
    <col min="2053" max="2054" width="13.19921875" style="126" customWidth="1"/>
    <col min="2055" max="2055" width="21.19921875" style="126" bestFit="1" customWidth="1"/>
    <col min="2056" max="2057" width="13.19921875" style="126" customWidth="1"/>
    <col min="2058" max="2058" width="21.19921875" style="126" bestFit="1" customWidth="1"/>
    <col min="2059" max="2060" width="13.19921875" style="126" customWidth="1"/>
    <col min="2061" max="2061" width="13.53125" style="126" bestFit="1" customWidth="1"/>
    <col min="2062" max="2062" width="19.796875" style="126" bestFit="1" customWidth="1"/>
    <col min="2063" max="2063" width="8.73046875" style="126"/>
    <col min="2064" max="2066" width="0" style="126" hidden="1" customWidth="1"/>
    <col min="2067" max="2067" width="10.796875" style="126" customWidth="1"/>
    <col min="2068" max="2282" width="8.73046875" style="126"/>
    <col min="2283" max="2283" width="1.796875" style="126" customWidth="1"/>
    <col min="2284" max="2284" width="21" style="126" customWidth="1"/>
    <col min="2285" max="2285" width="14.19921875" style="126" customWidth="1"/>
    <col min="2286" max="2286" width="27.19921875" style="126" customWidth="1"/>
    <col min="2287" max="2293" width="15.46484375" style="126" customWidth="1"/>
    <col min="2294" max="2294" width="11.53125" style="126" customWidth="1"/>
    <col min="2295" max="2295" width="12.46484375" style="126" customWidth="1"/>
    <col min="2296" max="2301" width="13.19921875" style="126" customWidth="1"/>
    <col min="2302" max="2302" width="21.19921875" style="126" bestFit="1" customWidth="1"/>
    <col min="2303" max="2304" width="13.19921875" style="126" customWidth="1"/>
    <col min="2305" max="2305" width="21.19921875" style="126" bestFit="1" customWidth="1"/>
    <col min="2306" max="2307" width="13.19921875" style="126" customWidth="1"/>
    <col min="2308" max="2308" width="21.19921875" style="126" bestFit="1" customWidth="1"/>
    <col min="2309" max="2310" width="13.19921875" style="126" customWidth="1"/>
    <col min="2311" max="2311" width="21.19921875" style="126" bestFit="1" customWidth="1"/>
    <col min="2312" max="2313" width="13.19921875" style="126" customWidth="1"/>
    <col min="2314" max="2314" width="21.19921875" style="126" bestFit="1" customWidth="1"/>
    <col min="2315" max="2316" width="13.19921875" style="126" customWidth="1"/>
    <col min="2317" max="2317" width="13.53125" style="126" bestFit="1" customWidth="1"/>
    <col min="2318" max="2318" width="19.796875" style="126" bestFit="1" customWidth="1"/>
    <col min="2319" max="2319" width="8.73046875" style="126"/>
    <col min="2320" max="2322" width="0" style="126" hidden="1" customWidth="1"/>
    <col min="2323" max="2323" width="10.796875" style="126" customWidth="1"/>
    <col min="2324" max="2538" width="8.73046875" style="126"/>
    <col min="2539" max="2539" width="1.796875" style="126" customWidth="1"/>
    <col min="2540" max="2540" width="21" style="126" customWidth="1"/>
    <col min="2541" max="2541" width="14.19921875" style="126" customWidth="1"/>
    <col min="2542" max="2542" width="27.19921875" style="126" customWidth="1"/>
    <col min="2543" max="2549" width="15.46484375" style="126" customWidth="1"/>
    <col min="2550" max="2550" width="11.53125" style="126" customWidth="1"/>
    <col min="2551" max="2551" width="12.46484375" style="126" customWidth="1"/>
    <col min="2552" max="2557" width="13.19921875" style="126" customWidth="1"/>
    <col min="2558" max="2558" width="21.19921875" style="126" bestFit="1" customWidth="1"/>
    <col min="2559" max="2560" width="13.19921875" style="126" customWidth="1"/>
    <col min="2561" max="2561" width="21.19921875" style="126" bestFit="1" customWidth="1"/>
    <col min="2562" max="2563" width="13.19921875" style="126" customWidth="1"/>
    <col min="2564" max="2564" width="21.19921875" style="126" bestFit="1" customWidth="1"/>
    <col min="2565" max="2566" width="13.19921875" style="126" customWidth="1"/>
    <col min="2567" max="2567" width="21.19921875" style="126" bestFit="1" customWidth="1"/>
    <col min="2568" max="2569" width="13.19921875" style="126" customWidth="1"/>
    <col min="2570" max="2570" width="21.19921875" style="126" bestFit="1" customWidth="1"/>
    <col min="2571" max="2572" width="13.19921875" style="126" customWidth="1"/>
    <col min="2573" max="2573" width="13.53125" style="126" bestFit="1" customWidth="1"/>
    <col min="2574" max="2574" width="19.796875" style="126" bestFit="1" customWidth="1"/>
    <col min="2575" max="2575" width="8.73046875" style="126"/>
    <col min="2576" max="2578" width="0" style="126" hidden="1" customWidth="1"/>
    <col min="2579" max="2579" width="10.796875" style="126" customWidth="1"/>
    <col min="2580" max="2794" width="8.73046875" style="126"/>
    <col min="2795" max="2795" width="1.796875" style="126" customWidth="1"/>
    <col min="2796" max="2796" width="21" style="126" customWidth="1"/>
    <col min="2797" max="2797" width="14.19921875" style="126" customWidth="1"/>
    <col min="2798" max="2798" width="27.19921875" style="126" customWidth="1"/>
    <col min="2799" max="2805" width="15.46484375" style="126" customWidth="1"/>
    <col min="2806" max="2806" width="11.53125" style="126" customWidth="1"/>
    <col min="2807" max="2807" width="12.46484375" style="126" customWidth="1"/>
    <col min="2808" max="2813" width="13.19921875" style="126" customWidth="1"/>
    <col min="2814" max="2814" width="21.19921875" style="126" bestFit="1" customWidth="1"/>
    <col min="2815" max="2816" width="13.19921875" style="126" customWidth="1"/>
    <col min="2817" max="2817" width="21.19921875" style="126" bestFit="1" customWidth="1"/>
    <col min="2818" max="2819" width="13.19921875" style="126" customWidth="1"/>
    <col min="2820" max="2820" width="21.19921875" style="126" bestFit="1" customWidth="1"/>
    <col min="2821" max="2822" width="13.19921875" style="126" customWidth="1"/>
    <col min="2823" max="2823" width="21.19921875" style="126" bestFit="1" customWidth="1"/>
    <col min="2824" max="2825" width="13.19921875" style="126" customWidth="1"/>
    <col min="2826" max="2826" width="21.19921875" style="126" bestFit="1" customWidth="1"/>
    <col min="2827" max="2828" width="13.19921875" style="126" customWidth="1"/>
    <col min="2829" max="2829" width="13.53125" style="126" bestFit="1" customWidth="1"/>
    <col min="2830" max="2830" width="19.796875" style="126" bestFit="1" customWidth="1"/>
    <col min="2831" max="2831" width="8.73046875" style="126"/>
    <col min="2832" max="2834" width="0" style="126" hidden="1" customWidth="1"/>
    <col min="2835" max="2835" width="10.796875" style="126" customWidth="1"/>
    <col min="2836" max="3050" width="8.73046875" style="126"/>
    <col min="3051" max="3051" width="1.796875" style="126" customWidth="1"/>
    <col min="3052" max="3052" width="21" style="126" customWidth="1"/>
    <col min="3053" max="3053" width="14.19921875" style="126" customWidth="1"/>
    <col min="3054" max="3054" width="27.19921875" style="126" customWidth="1"/>
    <col min="3055" max="3061" width="15.46484375" style="126" customWidth="1"/>
    <col min="3062" max="3062" width="11.53125" style="126" customWidth="1"/>
    <col min="3063" max="3063" width="12.46484375" style="126" customWidth="1"/>
    <col min="3064" max="3069" width="13.19921875" style="126" customWidth="1"/>
    <col min="3070" max="3070" width="21.19921875" style="126" bestFit="1" customWidth="1"/>
    <col min="3071" max="3072" width="13.19921875" style="126" customWidth="1"/>
    <col min="3073" max="3073" width="21.19921875" style="126" bestFit="1" customWidth="1"/>
    <col min="3074" max="3075" width="13.19921875" style="126" customWidth="1"/>
    <col min="3076" max="3076" width="21.19921875" style="126" bestFit="1" customWidth="1"/>
    <col min="3077" max="3078" width="13.19921875" style="126" customWidth="1"/>
    <col min="3079" max="3079" width="21.19921875" style="126" bestFit="1" customWidth="1"/>
    <col min="3080" max="3081" width="13.19921875" style="126" customWidth="1"/>
    <col min="3082" max="3082" width="21.19921875" style="126" bestFit="1" customWidth="1"/>
    <col min="3083" max="3084" width="13.19921875" style="126" customWidth="1"/>
    <col min="3085" max="3085" width="13.53125" style="126" bestFit="1" customWidth="1"/>
    <col min="3086" max="3086" width="19.796875" style="126" bestFit="1" customWidth="1"/>
    <col min="3087" max="3087" width="8.73046875" style="126"/>
    <col min="3088" max="3090" width="0" style="126" hidden="1" customWidth="1"/>
    <col min="3091" max="3091" width="10.796875" style="126" customWidth="1"/>
    <col min="3092" max="3306" width="8.73046875" style="126"/>
    <col min="3307" max="3307" width="1.796875" style="126" customWidth="1"/>
    <col min="3308" max="3308" width="21" style="126" customWidth="1"/>
    <col min="3309" max="3309" width="14.19921875" style="126" customWidth="1"/>
    <col min="3310" max="3310" width="27.19921875" style="126" customWidth="1"/>
    <col min="3311" max="3317" width="15.46484375" style="126" customWidth="1"/>
    <col min="3318" max="3318" width="11.53125" style="126" customWidth="1"/>
    <col min="3319" max="3319" width="12.46484375" style="126" customWidth="1"/>
    <col min="3320" max="3325" width="13.19921875" style="126" customWidth="1"/>
    <col min="3326" max="3326" width="21.19921875" style="126" bestFit="1" customWidth="1"/>
    <col min="3327" max="3328" width="13.19921875" style="126" customWidth="1"/>
    <col min="3329" max="3329" width="21.19921875" style="126" bestFit="1" customWidth="1"/>
    <col min="3330" max="3331" width="13.19921875" style="126" customWidth="1"/>
    <col min="3332" max="3332" width="21.19921875" style="126" bestFit="1" customWidth="1"/>
    <col min="3333" max="3334" width="13.19921875" style="126" customWidth="1"/>
    <col min="3335" max="3335" width="21.19921875" style="126" bestFit="1" customWidth="1"/>
    <col min="3336" max="3337" width="13.19921875" style="126" customWidth="1"/>
    <col min="3338" max="3338" width="21.19921875" style="126" bestFit="1" customWidth="1"/>
    <col min="3339" max="3340" width="13.19921875" style="126" customWidth="1"/>
    <col min="3341" max="3341" width="13.53125" style="126" bestFit="1" customWidth="1"/>
    <col min="3342" max="3342" width="19.796875" style="126" bestFit="1" customWidth="1"/>
    <col min="3343" max="3343" width="8.73046875" style="126"/>
    <col min="3344" max="3346" width="0" style="126" hidden="1" customWidth="1"/>
    <col min="3347" max="3347" width="10.796875" style="126" customWidth="1"/>
    <col min="3348" max="3562" width="8.73046875" style="126"/>
    <col min="3563" max="3563" width="1.796875" style="126" customWidth="1"/>
    <col min="3564" max="3564" width="21" style="126" customWidth="1"/>
    <col min="3565" max="3565" width="14.19921875" style="126" customWidth="1"/>
    <col min="3566" max="3566" width="27.19921875" style="126" customWidth="1"/>
    <col min="3567" max="3573" width="15.46484375" style="126" customWidth="1"/>
    <col min="3574" max="3574" width="11.53125" style="126" customWidth="1"/>
    <col min="3575" max="3575" width="12.46484375" style="126" customWidth="1"/>
    <col min="3576" max="3581" width="13.19921875" style="126" customWidth="1"/>
    <col min="3582" max="3582" width="21.19921875" style="126" bestFit="1" customWidth="1"/>
    <col min="3583" max="3584" width="13.19921875" style="126" customWidth="1"/>
    <col min="3585" max="3585" width="21.19921875" style="126" bestFit="1" customWidth="1"/>
    <col min="3586" max="3587" width="13.19921875" style="126" customWidth="1"/>
    <col min="3588" max="3588" width="21.19921875" style="126" bestFit="1" customWidth="1"/>
    <col min="3589" max="3590" width="13.19921875" style="126" customWidth="1"/>
    <col min="3591" max="3591" width="21.19921875" style="126" bestFit="1" customWidth="1"/>
    <col min="3592" max="3593" width="13.19921875" style="126" customWidth="1"/>
    <col min="3594" max="3594" width="21.19921875" style="126" bestFit="1" customWidth="1"/>
    <col min="3595" max="3596" width="13.19921875" style="126" customWidth="1"/>
    <col min="3597" max="3597" width="13.53125" style="126" bestFit="1" customWidth="1"/>
    <col min="3598" max="3598" width="19.796875" style="126" bestFit="1" customWidth="1"/>
    <col min="3599" max="3599" width="8.73046875" style="126"/>
    <col min="3600" max="3602" width="0" style="126" hidden="1" customWidth="1"/>
    <col min="3603" max="3603" width="10.796875" style="126" customWidth="1"/>
    <col min="3604" max="3818" width="8.73046875" style="126"/>
    <col min="3819" max="3819" width="1.796875" style="126" customWidth="1"/>
    <col min="3820" max="3820" width="21" style="126" customWidth="1"/>
    <col min="3821" max="3821" width="14.19921875" style="126" customWidth="1"/>
    <col min="3822" max="3822" width="27.19921875" style="126" customWidth="1"/>
    <col min="3823" max="3829" width="15.46484375" style="126" customWidth="1"/>
    <col min="3830" max="3830" width="11.53125" style="126" customWidth="1"/>
    <col min="3831" max="3831" width="12.46484375" style="126" customWidth="1"/>
    <col min="3832" max="3837" width="13.19921875" style="126" customWidth="1"/>
    <col min="3838" max="3838" width="21.19921875" style="126" bestFit="1" customWidth="1"/>
    <col min="3839" max="3840" width="13.19921875" style="126" customWidth="1"/>
    <col min="3841" max="3841" width="21.19921875" style="126" bestFit="1" customWidth="1"/>
    <col min="3842" max="3843" width="13.19921875" style="126" customWidth="1"/>
    <col min="3844" max="3844" width="21.19921875" style="126" bestFit="1" customWidth="1"/>
    <col min="3845" max="3846" width="13.19921875" style="126" customWidth="1"/>
    <col min="3847" max="3847" width="21.19921875" style="126" bestFit="1" customWidth="1"/>
    <col min="3848" max="3849" width="13.19921875" style="126" customWidth="1"/>
    <col min="3850" max="3850" width="21.19921875" style="126" bestFit="1" customWidth="1"/>
    <col min="3851" max="3852" width="13.19921875" style="126" customWidth="1"/>
    <col min="3853" max="3853" width="13.53125" style="126" bestFit="1" customWidth="1"/>
    <col min="3854" max="3854" width="19.796875" style="126" bestFit="1" customWidth="1"/>
    <col min="3855" max="3855" width="8.73046875" style="126"/>
    <col min="3856" max="3858" width="0" style="126" hidden="1" customWidth="1"/>
    <col min="3859" max="3859" width="10.796875" style="126" customWidth="1"/>
    <col min="3860" max="4074" width="8.73046875" style="126"/>
    <col min="4075" max="4075" width="1.796875" style="126" customWidth="1"/>
    <col min="4076" max="4076" width="21" style="126" customWidth="1"/>
    <col min="4077" max="4077" width="14.19921875" style="126" customWidth="1"/>
    <col min="4078" max="4078" width="27.19921875" style="126" customWidth="1"/>
    <col min="4079" max="4085" width="15.46484375" style="126" customWidth="1"/>
    <col min="4086" max="4086" width="11.53125" style="126" customWidth="1"/>
    <col min="4087" max="4087" width="12.46484375" style="126" customWidth="1"/>
    <col min="4088" max="4093" width="13.19921875" style="126" customWidth="1"/>
    <col min="4094" max="4094" width="21.19921875" style="126" bestFit="1" customWidth="1"/>
    <col min="4095" max="4096" width="13.19921875" style="126" customWidth="1"/>
    <col min="4097" max="4097" width="21.19921875" style="126" bestFit="1" customWidth="1"/>
    <col min="4098" max="4099" width="13.19921875" style="126" customWidth="1"/>
    <col min="4100" max="4100" width="21.19921875" style="126" bestFit="1" customWidth="1"/>
    <col min="4101" max="4102" width="13.19921875" style="126" customWidth="1"/>
    <col min="4103" max="4103" width="21.19921875" style="126" bestFit="1" customWidth="1"/>
    <col min="4104" max="4105" width="13.19921875" style="126" customWidth="1"/>
    <col min="4106" max="4106" width="21.19921875" style="126" bestFit="1" customWidth="1"/>
    <col min="4107" max="4108" width="13.19921875" style="126" customWidth="1"/>
    <col min="4109" max="4109" width="13.53125" style="126" bestFit="1" customWidth="1"/>
    <col min="4110" max="4110" width="19.796875" style="126" bestFit="1" customWidth="1"/>
    <col min="4111" max="4111" width="8.73046875" style="126"/>
    <col min="4112" max="4114" width="0" style="126" hidden="1" customWidth="1"/>
    <col min="4115" max="4115" width="10.796875" style="126" customWidth="1"/>
    <col min="4116" max="4330" width="8.73046875" style="126"/>
    <col min="4331" max="4331" width="1.796875" style="126" customWidth="1"/>
    <col min="4332" max="4332" width="21" style="126" customWidth="1"/>
    <col min="4333" max="4333" width="14.19921875" style="126" customWidth="1"/>
    <col min="4334" max="4334" width="27.19921875" style="126" customWidth="1"/>
    <col min="4335" max="4341" width="15.46484375" style="126" customWidth="1"/>
    <col min="4342" max="4342" width="11.53125" style="126" customWidth="1"/>
    <col min="4343" max="4343" width="12.46484375" style="126" customWidth="1"/>
    <col min="4344" max="4349" width="13.19921875" style="126" customWidth="1"/>
    <col min="4350" max="4350" width="21.19921875" style="126" bestFit="1" customWidth="1"/>
    <col min="4351" max="4352" width="13.19921875" style="126" customWidth="1"/>
    <col min="4353" max="4353" width="21.19921875" style="126" bestFit="1" customWidth="1"/>
    <col min="4354" max="4355" width="13.19921875" style="126" customWidth="1"/>
    <col min="4356" max="4356" width="21.19921875" style="126" bestFit="1" customWidth="1"/>
    <col min="4357" max="4358" width="13.19921875" style="126" customWidth="1"/>
    <col min="4359" max="4359" width="21.19921875" style="126" bestFit="1" customWidth="1"/>
    <col min="4360" max="4361" width="13.19921875" style="126" customWidth="1"/>
    <col min="4362" max="4362" width="21.19921875" style="126" bestFit="1" customWidth="1"/>
    <col min="4363" max="4364" width="13.19921875" style="126" customWidth="1"/>
    <col min="4365" max="4365" width="13.53125" style="126" bestFit="1" customWidth="1"/>
    <col min="4366" max="4366" width="19.796875" style="126" bestFit="1" customWidth="1"/>
    <col min="4367" max="4367" width="8.73046875" style="126"/>
    <col min="4368" max="4370" width="0" style="126" hidden="1" customWidth="1"/>
    <col min="4371" max="4371" width="10.796875" style="126" customWidth="1"/>
    <col min="4372" max="4586" width="8.73046875" style="126"/>
    <col min="4587" max="4587" width="1.796875" style="126" customWidth="1"/>
    <col min="4588" max="4588" width="21" style="126" customWidth="1"/>
    <col min="4589" max="4589" width="14.19921875" style="126" customWidth="1"/>
    <col min="4590" max="4590" width="27.19921875" style="126" customWidth="1"/>
    <col min="4591" max="4597" width="15.46484375" style="126" customWidth="1"/>
    <col min="4598" max="4598" width="11.53125" style="126" customWidth="1"/>
    <col min="4599" max="4599" width="12.46484375" style="126" customWidth="1"/>
    <col min="4600" max="4605" width="13.19921875" style="126" customWidth="1"/>
    <col min="4606" max="4606" width="21.19921875" style="126" bestFit="1" customWidth="1"/>
    <col min="4607" max="4608" width="13.19921875" style="126" customWidth="1"/>
    <col min="4609" max="4609" width="21.19921875" style="126" bestFit="1" customWidth="1"/>
    <col min="4610" max="4611" width="13.19921875" style="126" customWidth="1"/>
    <col min="4612" max="4612" width="21.19921875" style="126" bestFit="1" customWidth="1"/>
    <col min="4613" max="4614" width="13.19921875" style="126" customWidth="1"/>
    <col min="4615" max="4615" width="21.19921875" style="126" bestFit="1" customWidth="1"/>
    <col min="4616" max="4617" width="13.19921875" style="126" customWidth="1"/>
    <col min="4618" max="4618" width="21.19921875" style="126" bestFit="1" customWidth="1"/>
    <col min="4619" max="4620" width="13.19921875" style="126" customWidth="1"/>
    <col min="4621" max="4621" width="13.53125" style="126" bestFit="1" customWidth="1"/>
    <col min="4622" max="4622" width="19.796875" style="126" bestFit="1" customWidth="1"/>
    <col min="4623" max="4623" width="8.73046875" style="126"/>
    <col min="4624" max="4626" width="0" style="126" hidden="1" customWidth="1"/>
    <col min="4627" max="4627" width="10.796875" style="126" customWidth="1"/>
    <col min="4628" max="4842" width="8.73046875" style="126"/>
    <col min="4843" max="4843" width="1.796875" style="126" customWidth="1"/>
    <col min="4844" max="4844" width="21" style="126" customWidth="1"/>
    <col min="4845" max="4845" width="14.19921875" style="126" customWidth="1"/>
    <col min="4846" max="4846" width="27.19921875" style="126" customWidth="1"/>
    <col min="4847" max="4853" width="15.46484375" style="126" customWidth="1"/>
    <col min="4854" max="4854" width="11.53125" style="126" customWidth="1"/>
    <col min="4855" max="4855" width="12.46484375" style="126" customWidth="1"/>
    <col min="4856" max="4861" width="13.19921875" style="126" customWidth="1"/>
    <col min="4862" max="4862" width="21.19921875" style="126" bestFit="1" customWidth="1"/>
    <col min="4863" max="4864" width="13.19921875" style="126" customWidth="1"/>
    <col min="4865" max="4865" width="21.19921875" style="126" bestFit="1" customWidth="1"/>
    <col min="4866" max="4867" width="13.19921875" style="126" customWidth="1"/>
    <col min="4868" max="4868" width="21.19921875" style="126" bestFit="1" customWidth="1"/>
    <col min="4869" max="4870" width="13.19921875" style="126" customWidth="1"/>
    <col min="4871" max="4871" width="21.19921875" style="126" bestFit="1" customWidth="1"/>
    <col min="4872" max="4873" width="13.19921875" style="126" customWidth="1"/>
    <col min="4874" max="4874" width="21.19921875" style="126" bestFit="1" customWidth="1"/>
    <col min="4875" max="4876" width="13.19921875" style="126" customWidth="1"/>
    <col min="4877" max="4877" width="13.53125" style="126" bestFit="1" customWidth="1"/>
    <col min="4878" max="4878" width="19.796875" style="126" bestFit="1" customWidth="1"/>
    <col min="4879" max="4879" width="8.73046875" style="126"/>
    <col min="4880" max="4882" width="0" style="126" hidden="1" customWidth="1"/>
    <col min="4883" max="4883" width="10.796875" style="126" customWidth="1"/>
    <col min="4884" max="5098" width="8.73046875" style="126"/>
    <col min="5099" max="5099" width="1.796875" style="126" customWidth="1"/>
    <col min="5100" max="5100" width="21" style="126" customWidth="1"/>
    <col min="5101" max="5101" width="14.19921875" style="126" customWidth="1"/>
    <col min="5102" max="5102" width="27.19921875" style="126" customWidth="1"/>
    <col min="5103" max="5109" width="15.46484375" style="126" customWidth="1"/>
    <col min="5110" max="5110" width="11.53125" style="126" customWidth="1"/>
    <col min="5111" max="5111" width="12.46484375" style="126" customWidth="1"/>
    <col min="5112" max="5117" width="13.19921875" style="126" customWidth="1"/>
    <col min="5118" max="5118" width="21.19921875" style="126" bestFit="1" customWidth="1"/>
    <col min="5119" max="5120" width="13.19921875" style="126" customWidth="1"/>
    <col min="5121" max="5121" width="21.19921875" style="126" bestFit="1" customWidth="1"/>
    <col min="5122" max="5123" width="13.19921875" style="126" customWidth="1"/>
    <col min="5124" max="5124" width="21.19921875" style="126" bestFit="1" customWidth="1"/>
    <col min="5125" max="5126" width="13.19921875" style="126" customWidth="1"/>
    <col min="5127" max="5127" width="21.19921875" style="126" bestFit="1" customWidth="1"/>
    <col min="5128" max="5129" width="13.19921875" style="126" customWidth="1"/>
    <col min="5130" max="5130" width="21.19921875" style="126" bestFit="1" customWidth="1"/>
    <col min="5131" max="5132" width="13.19921875" style="126" customWidth="1"/>
    <col min="5133" max="5133" width="13.53125" style="126" bestFit="1" customWidth="1"/>
    <col min="5134" max="5134" width="19.796875" style="126" bestFit="1" customWidth="1"/>
    <col min="5135" max="5135" width="8.73046875" style="126"/>
    <col min="5136" max="5138" width="0" style="126" hidden="1" customWidth="1"/>
    <col min="5139" max="5139" width="10.796875" style="126" customWidth="1"/>
    <col min="5140" max="5354" width="8.73046875" style="126"/>
    <col min="5355" max="5355" width="1.796875" style="126" customWidth="1"/>
    <col min="5356" max="5356" width="21" style="126" customWidth="1"/>
    <col min="5357" max="5357" width="14.19921875" style="126" customWidth="1"/>
    <col min="5358" max="5358" width="27.19921875" style="126" customWidth="1"/>
    <col min="5359" max="5365" width="15.46484375" style="126" customWidth="1"/>
    <col min="5366" max="5366" width="11.53125" style="126" customWidth="1"/>
    <col min="5367" max="5367" width="12.46484375" style="126" customWidth="1"/>
    <col min="5368" max="5373" width="13.19921875" style="126" customWidth="1"/>
    <col min="5374" max="5374" width="21.19921875" style="126" bestFit="1" customWidth="1"/>
    <col min="5375" max="5376" width="13.19921875" style="126" customWidth="1"/>
    <col min="5377" max="5377" width="21.19921875" style="126" bestFit="1" customWidth="1"/>
    <col min="5378" max="5379" width="13.19921875" style="126" customWidth="1"/>
    <col min="5380" max="5380" width="21.19921875" style="126" bestFit="1" customWidth="1"/>
    <col min="5381" max="5382" width="13.19921875" style="126" customWidth="1"/>
    <col min="5383" max="5383" width="21.19921875" style="126" bestFit="1" customWidth="1"/>
    <col min="5384" max="5385" width="13.19921875" style="126" customWidth="1"/>
    <col min="5386" max="5386" width="21.19921875" style="126" bestFit="1" customWidth="1"/>
    <col min="5387" max="5388" width="13.19921875" style="126" customWidth="1"/>
    <col min="5389" max="5389" width="13.53125" style="126" bestFit="1" customWidth="1"/>
    <col min="5390" max="5390" width="19.796875" style="126" bestFit="1" customWidth="1"/>
    <col min="5391" max="5391" width="8.73046875" style="126"/>
    <col min="5392" max="5394" width="0" style="126" hidden="1" customWidth="1"/>
    <col min="5395" max="5395" width="10.796875" style="126" customWidth="1"/>
    <col min="5396" max="5610" width="8.73046875" style="126"/>
    <col min="5611" max="5611" width="1.796875" style="126" customWidth="1"/>
    <col min="5612" max="5612" width="21" style="126" customWidth="1"/>
    <col min="5613" max="5613" width="14.19921875" style="126" customWidth="1"/>
    <col min="5614" max="5614" width="27.19921875" style="126" customWidth="1"/>
    <col min="5615" max="5621" width="15.46484375" style="126" customWidth="1"/>
    <col min="5622" max="5622" width="11.53125" style="126" customWidth="1"/>
    <col min="5623" max="5623" width="12.46484375" style="126" customWidth="1"/>
    <col min="5624" max="5629" width="13.19921875" style="126" customWidth="1"/>
    <col min="5630" max="5630" width="21.19921875" style="126" bestFit="1" customWidth="1"/>
    <col min="5631" max="5632" width="13.19921875" style="126" customWidth="1"/>
    <col min="5633" max="5633" width="21.19921875" style="126" bestFit="1" customWidth="1"/>
    <col min="5634" max="5635" width="13.19921875" style="126" customWidth="1"/>
    <col min="5636" max="5636" width="21.19921875" style="126" bestFit="1" customWidth="1"/>
    <col min="5637" max="5638" width="13.19921875" style="126" customWidth="1"/>
    <col min="5639" max="5639" width="21.19921875" style="126" bestFit="1" customWidth="1"/>
    <col min="5640" max="5641" width="13.19921875" style="126" customWidth="1"/>
    <col min="5642" max="5642" width="21.19921875" style="126" bestFit="1" customWidth="1"/>
    <col min="5643" max="5644" width="13.19921875" style="126" customWidth="1"/>
    <col min="5645" max="5645" width="13.53125" style="126" bestFit="1" customWidth="1"/>
    <col min="5646" max="5646" width="19.796875" style="126" bestFit="1" customWidth="1"/>
    <col min="5647" max="5647" width="8.73046875" style="126"/>
    <col min="5648" max="5650" width="0" style="126" hidden="1" customWidth="1"/>
    <col min="5651" max="5651" width="10.796875" style="126" customWidth="1"/>
    <col min="5652" max="5866" width="8.73046875" style="126"/>
    <col min="5867" max="5867" width="1.796875" style="126" customWidth="1"/>
    <col min="5868" max="5868" width="21" style="126" customWidth="1"/>
    <col min="5869" max="5869" width="14.19921875" style="126" customWidth="1"/>
    <col min="5870" max="5870" width="27.19921875" style="126" customWidth="1"/>
    <col min="5871" max="5877" width="15.46484375" style="126" customWidth="1"/>
    <col min="5878" max="5878" width="11.53125" style="126" customWidth="1"/>
    <col min="5879" max="5879" width="12.46484375" style="126" customWidth="1"/>
    <col min="5880" max="5885" width="13.19921875" style="126" customWidth="1"/>
    <col min="5886" max="5886" width="21.19921875" style="126" bestFit="1" customWidth="1"/>
    <col min="5887" max="5888" width="13.19921875" style="126" customWidth="1"/>
    <col min="5889" max="5889" width="21.19921875" style="126" bestFit="1" customWidth="1"/>
    <col min="5890" max="5891" width="13.19921875" style="126" customWidth="1"/>
    <col min="5892" max="5892" width="21.19921875" style="126" bestFit="1" customWidth="1"/>
    <col min="5893" max="5894" width="13.19921875" style="126" customWidth="1"/>
    <col min="5895" max="5895" width="21.19921875" style="126" bestFit="1" customWidth="1"/>
    <col min="5896" max="5897" width="13.19921875" style="126" customWidth="1"/>
    <col min="5898" max="5898" width="21.19921875" style="126" bestFit="1" customWidth="1"/>
    <col min="5899" max="5900" width="13.19921875" style="126" customWidth="1"/>
    <col min="5901" max="5901" width="13.53125" style="126" bestFit="1" customWidth="1"/>
    <col min="5902" max="5902" width="19.796875" style="126" bestFit="1" customWidth="1"/>
    <col min="5903" max="5903" width="8.73046875" style="126"/>
    <col min="5904" max="5906" width="0" style="126" hidden="1" customWidth="1"/>
    <col min="5907" max="5907" width="10.796875" style="126" customWidth="1"/>
    <col min="5908" max="6122" width="8.73046875" style="126"/>
    <col min="6123" max="6123" width="1.796875" style="126" customWidth="1"/>
    <col min="6124" max="6124" width="21" style="126" customWidth="1"/>
    <col min="6125" max="6125" width="14.19921875" style="126" customWidth="1"/>
    <col min="6126" max="6126" width="27.19921875" style="126" customWidth="1"/>
    <col min="6127" max="6133" width="15.46484375" style="126" customWidth="1"/>
    <col min="6134" max="6134" width="11.53125" style="126" customWidth="1"/>
    <col min="6135" max="6135" width="12.46484375" style="126" customWidth="1"/>
    <col min="6136" max="6141" width="13.19921875" style="126" customWidth="1"/>
    <col min="6142" max="6142" width="21.19921875" style="126" bestFit="1" customWidth="1"/>
    <col min="6143" max="6144" width="13.19921875" style="126" customWidth="1"/>
    <col min="6145" max="6145" width="21.19921875" style="126" bestFit="1" customWidth="1"/>
    <col min="6146" max="6147" width="13.19921875" style="126" customWidth="1"/>
    <col min="6148" max="6148" width="21.19921875" style="126" bestFit="1" customWidth="1"/>
    <col min="6149" max="6150" width="13.19921875" style="126" customWidth="1"/>
    <col min="6151" max="6151" width="21.19921875" style="126" bestFit="1" customWidth="1"/>
    <col min="6152" max="6153" width="13.19921875" style="126" customWidth="1"/>
    <col min="6154" max="6154" width="21.19921875" style="126" bestFit="1" customWidth="1"/>
    <col min="6155" max="6156" width="13.19921875" style="126" customWidth="1"/>
    <col min="6157" max="6157" width="13.53125" style="126" bestFit="1" customWidth="1"/>
    <col min="6158" max="6158" width="19.796875" style="126" bestFit="1" customWidth="1"/>
    <col min="6159" max="6159" width="8.73046875" style="126"/>
    <col min="6160" max="6162" width="0" style="126" hidden="1" customWidth="1"/>
    <col min="6163" max="6163" width="10.796875" style="126" customWidth="1"/>
    <col min="6164" max="6378" width="8.73046875" style="126"/>
    <col min="6379" max="6379" width="1.796875" style="126" customWidth="1"/>
    <col min="6380" max="6380" width="21" style="126" customWidth="1"/>
    <col min="6381" max="6381" width="14.19921875" style="126" customWidth="1"/>
    <col min="6382" max="6382" width="27.19921875" style="126" customWidth="1"/>
    <col min="6383" max="6389" width="15.46484375" style="126" customWidth="1"/>
    <col min="6390" max="6390" width="11.53125" style="126" customWidth="1"/>
    <col min="6391" max="6391" width="12.46484375" style="126" customWidth="1"/>
    <col min="6392" max="6397" width="13.19921875" style="126" customWidth="1"/>
    <col min="6398" max="6398" width="21.19921875" style="126" bestFit="1" customWidth="1"/>
    <col min="6399" max="6400" width="13.19921875" style="126" customWidth="1"/>
    <col min="6401" max="6401" width="21.19921875" style="126" bestFit="1" customWidth="1"/>
    <col min="6402" max="6403" width="13.19921875" style="126" customWidth="1"/>
    <col min="6404" max="6404" width="21.19921875" style="126" bestFit="1" customWidth="1"/>
    <col min="6405" max="6406" width="13.19921875" style="126" customWidth="1"/>
    <col min="6407" max="6407" width="21.19921875" style="126" bestFit="1" customWidth="1"/>
    <col min="6408" max="6409" width="13.19921875" style="126" customWidth="1"/>
    <col min="6410" max="6410" width="21.19921875" style="126" bestFit="1" customWidth="1"/>
    <col min="6411" max="6412" width="13.19921875" style="126" customWidth="1"/>
    <col min="6413" max="6413" width="13.53125" style="126" bestFit="1" customWidth="1"/>
    <col min="6414" max="6414" width="19.796875" style="126" bestFit="1" customWidth="1"/>
    <col min="6415" max="6415" width="8.73046875" style="126"/>
    <col min="6416" max="6418" width="0" style="126" hidden="1" customWidth="1"/>
    <col min="6419" max="6419" width="10.796875" style="126" customWidth="1"/>
    <col min="6420" max="6634" width="8.73046875" style="126"/>
    <col min="6635" max="6635" width="1.796875" style="126" customWidth="1"/>
    <col min="6636" max="6636" width="21" style="126" customWidth="1"/>
    <col min="6637" max="6637" width="14.19921875" style="126" customWidth="1"/>
    <col min="6638" max="6638" width="27.19921875" style="126" customWidth="1"/>
    <col min="6639" max="6645" width="15.46484375" style="126" customWidth="1"/>
    <col min="6646" max="6646" width="11.53125" style="126" customWidth="1"/>
    <col min="6647" max="6647" width="12.46484375" style="126" customWidth="1"/>
    <col min="6648" max="6653" width="13.19921875" style="126" customWidth="1"/>
    <col min="6654" max="6654" width="21.19921875" style="126" bestFit="1" customWidth="1"/>
    <col min="6655" max="6656" width="13.19921875" style="126" customWidth="1"/>
    <col min="6657" max="6657" width="21.19921875" style="126" bestFit="1" customWidth="1"/>
    <col min="6658" max="6659" width="13.19921875" style="126" customWidth="1"/>
    <col min="6660" max="6660" width="21.19921875" style="126" bestFit="1" customWidth="1"/>
    <col min="6661" max="6662" width="13.19921875" style="126" customWidth="1"/>
    <col min="6663" max="6663" width="21.19921875" style="126" bestFit="1" customWidth="1"/>
    <col min="6664" max="6665" width="13.19921875" style="126" customWidth="1"/>
    <col min="6666" max="6666" width="21.19921875" style="126" bestFit="1" customWidth="1"/>
    <col min="6667" max="6668" width="13.19921875" style="126" customWidth="1"/>
    <col min="6669" max="6669" width="13.53125" style="126" bestFit="1" customWidth="1"/>
    <col min="6670" max="6670" width="19.796875" style="126" bestFit="1" customWidth="1"/>
    <col min="6671" max="6671" width="8.73046875" style="126"/>
    <col min="6672" max="6674" width="0" style="126" hidden="1" customWidth="1"/>
    <col min="6675" max="6675" width="10.796875" style="126" customWidth="1"/>
    <col min="6676" max="6890" width="8.73046875" style="126"/>
    <col min="6891" max="6891" width="1.796875" style="126" customWidth="1"/>
    <col min="6892" max="6892" width="21" style="126" customWidth="1"/>
    <col min="6893" max="6893" width="14.19921875" style="126" customWidth="1"/>
    <col min="6894" max="6894" width="27.19921875" style="126" customWidth="1"/>
    <col min="6895" max="6901" width="15.46484375" style="126" customWidth="1"/>
    <col min="6902" max="6902" width="11.53125" style="126" customWidth="1"/>
    <col min="6903" max="6903" width="12.46484375" style="126" customWidth="1"/>
    <col min="6904" max="6909" width="13.19921875" style="126" customWidth="1"/>
    <col min="6910" max="6910" width="21.19921875" style="126" bestFit="1" customWidth="1"/>
    <col min="6911" max="6912" width="13.19921875" style="126" customWidth="1"/>
    <col min="6913" max="6913" width="21.19921875" style="126" bestFit="1" customWidth="1"/>
    <col min="6914" max="6915" width="13.19921875" style="126" customWidth="1"/>
    <col min="6916" max="6916" width="21.19921875" style="126" bestFit="1" customWidth="1"/>
    <col min="6917" max="6918" width="13.19921875" style="126" customWidth="1"/>
    <col min="6919" max="6919" width="21.19921875" style="126" bestFit="1" customWidth="1"/>
    <col min="6920" max="6921" width="13.19921875" style="126" customWidth="1"/>
    <col min="6922" max="6922" width="21.19921875" style="126" bestFit="1" customWidth="1"/>
    <col min="6923" max="6924" width="13.19921875" style="126" customWidth="1"/>
    <col min="6925" max="6925" width="13.53125" style="126" bestFit="1" customWidth="1"/>
    <col min="6926" max="6926" width="19.796875" style="126" bestFit="1" customWidth="1"/>
    <col min="6927" max="6927" width="8.73046875" style="126"/>
    <col min="6928" max="6930" width="0" style="126" hidden="1" customWidth="1"/>
    <col min="6931" max="6931" width="10.796875" style="126" customWidth="1"/>
    <col min="6932" max="7146" width="8.73046875" style="126"/>
    <col min="7147" max="7147" width="1.796875" style="126" customWidth="1"/>
    <col min="7148" max="7148" width="21" style="126" customWidth="1"/>
    <col min="7149" max="7149" width="14.19921875" style="126" customWidth="1"/>
    <col min="7150" max="7150" width="27.19921875" style="126" customWidth="1"/>
    <col min="7151" max="7157" width="15.46484375" style="126" customWidth="1"/>
    <col min="7158" max="7158" width="11.53125" style="126" customWidth="1"/>
    <col min="7159" max="7159" width="12.46484375" style="126" customWidth="1"/>
    <col min="7160" max="7165" width="13.19921875" style="126" customWidth="1"/>
    <col min="7166" max="7166" width="21.19921875" style="126" bestFit="1" customWidth="1"/>
    <col min="7167" max="7168" width="13.19921875" style="126" customWidth="1"/>
    <col min="7169" max="7169" width="21.19921875" style="126" bestFit="1" customWidth="1"/>
    <col min="7170" max="7171" width="13.19921875" style="126" customWidth="1"/>
    <col min="7172" max="7172" width="21.19921875" style="126" bestFit="1" customWidth="1"/>
    <col min="7173" max="7174" width="13.19921875" style="126" customWidth="1"/>
    <col min="7175" max="7175" width="21.19921875" style="126" bestFit="1" customWidth="1"/>
    <col min="7176" max="7177" width="13.19921875" style="126" customWidth="1"/>
    <col min="7178" max="7178" width="21.19921875" style="126" bestFit="1" customWidth="1"/>
    <col min="7179" max="7180" width="13.19921875" style="126" customWidth="1"/>
    <col min="7181" max="7181" width="13.53125" style="126" bestFit="1" customWidth="1"/>
    <col min="7182" max="7182" width="19.796875" style="126" bestFit="1" customWidth="1"/>
    <col min="7183" max="7183" width="8.73046875" style="126"/>
    <col min="7184" max="7186" width="0" style="126" hidden="1" customWidth="1"/>
    <col min="7187" max="7187" width="10.796875" style="126" customWidth="1"/>
    <col min="7188" max="7402" width="8.73046875" style="126"/>
    <col min="7403" max="7403" width="1.796875" style="126" customWidth="1"/>
    <col min="7404" max="7404" width="21" style="126" customWidth="1"/>
    <col min="7405" max="7405" width="14.19921875" style="126" customWidth="1"/>
    <col min="7406" max="7406" width="27.19921875" style="126" customWidth="1"/>
    <col min="7407" max="7413" width="15.46484375" style="126" customWidth="1"/>
    <col min="7414" max="7414" width="11.53125" style="126" customWidth="1"/>
    <col min="7415" max="7415" width="12.46484375" style="126" customWidth="1"/>
    <col min="7416" max="7421" width="13.19921875" style="126" customWidth="1"/>
    <col min="7422" max="7422" width="21.19921875" style="126" bestFit="1" customWidth="1"/>
    <col min="7423" max="7424" width="13.19921875" style="126" customWidth="1"/>
    <col min="7425" max="7425" width="21.19921875" style="126" bestFit="1" customWidth="1"/>
    <col min="7426" max="7427" width="13.19921875" style="126" customWidth="1"/>
    <col min="7428" max="7428" width="21.19921875" style="126" bestFit="1" customWidth="1"/>
    <col min="7429" max="7430" width="13.19921875" style="126" customWidth="1"/>
    <col min="7431" max="7431" width="21.19921875" style="126" bestFit="1" customWidth="1"/>
    <col min="7432" max="7433" width="13.19921875" style="126" customWidth="1"/>
    <col min="7434" max="7434" width="21.19921875" style="126" bestFit="1" customWidth="1"/>
    <col min="7435" max="7436" width="13.19921875" style="126" customWidth="1"/>
    <col min="7437" max="7437" width="13.53125" style="126" bestFit="1" customWidth="1"/>
    <col min="7438" max="7438" width="19.796875" style="126" bestFit="1" customWidth="1"/>
    <col min="7439" max="7439" width="8.73046875" style="126"/>
    <col min="7440" max="7442" width="0" style="126" hidden="1" customWidth="1"/>
    <col min="7443" max="7443" width="10.796875" style="126" customWidth="1"/>
    <col min="7444" max="7658" width="8.73046875" style="126"/>
    <col min="7659" max="7659" width="1.796875" style="126" customWidth="1"/>
    <col min="7660" max="7660" width="21" style="126" customWidth="1"/>
    <col min="7661" max="7661" width="14.19921875" style="126" customWidth="1"/>
    <col min="7662" max="7662" width="27.19921875" style="126" customWidth="1"/>
    <col min="7663" max="7669" width="15.46484375" style="126" customWidth="1"/>
    <col min="7670" max="7670" width="11.53125" style="126" customWidth="1"/>
    <col min="7671" max="7671" width="12.46484375" style="126" customWidth="1"/>
    <col min="7672" max="7677" width="13.19921875" style="126" customWidth="1"/>
    <col min="7678" max="7678" width="21.19921875" style="126" bestFit="1" customWidth="1"/>
    <col min="7679" max="7680" width="13.19921875" style="126" customWidth="1"/>
    <col min="7681" max="7681" width="21.19921875" style="126" bestFit="1" customWidth="1"/>
    <col min="7682" max="7683" width="13.19921875" style="126" customWidth="1"/>
    <col min="7684" max="7684" width="21.19921875" style="126" bestFit="1" customWidth="1"/>
    <col min="7685" max="7686" width="13.19921875" style="126" customWidth="1"/>
    <col min="7687" max="7687" width="21.19921875" style="126" bestFit="1" customWidth="1"/>
    <col min="7688" max="7689" width="13.19921875" style="126" customWidth="1"/>
    <col min="7690" max="7690" width="21.19921875" style="126" bestFit="1" customWidth="1"/>
    <col min="7691" max="7692" width="13.19921875" style="126" customWidth="1"/>
    <col min="7693" max="7693" width="13.53125" style="126" bestFit="1" customWidth="1"/>
    <col min="7694" max="7694" width="19.796875" style="126" bestFit="1" customWidth="1"/>
    <col min="7695" max="7695" width="8.73046875" style="126"/>
    <col min="7696" max="7698" width="0" style="126" hidden="1" customWidth="1"/>
    <col min="7699" max="7699" width="10.796875" style="126" customWidth="1"/>
    <col min="7700" max="7914" width="8.73046875" style="126"/>
    <col min="7915" max="7915" width="1.796875" style="126" customWidth="1"/>
    <col min="7916" max="7916" width="21" style="126" customWidth="1"/>
    <col min="7917" max="7917" width="14.19921875" style="126" customWidth="1"/>
    <col min="7918" max="7918" width="27.19921875" style="126" customWidth="1"/>
    <col min="7919" max="7925" width="15.46484375" style="126" customWidth="1"/>
    <col min="7926" max="7926" width="11.53125" style="126" customWidth="1"/>
    <col min="7927" max="7927" width="12.46484375" style="126" customWidth="1"/>
    <col min="7928" max="7933" width="13.19921875" style="126" customWidth="1"/>
    <col min="7934" max="7934" width="21.19921875" style="126" bestFit="1" customWidth="1"/>
    <col min="7935" max="7936" width="13.19921875" style="126" customWidth="1"/>
    <col min="7937" max="7937" width="21.19921875" style="126" bestFit="1" customWidth="1"/>
    <col min="7938" max="7939" width="13.19921875" style="126" customWidth="1"/>
    <col min="7940" max="7940" width="21.19921875" style="126" bestFit="1" customWidth="1"/>
    <col min="7941" max="7942" width="13.19921875" style="126" customWidth="1"/>
    <col min="7943" max="7943" width="21.19921875" style="126" bestFit="1" customWidth="1"/>
    <col min="7944" max="7945" width="13.19921875" style="126" customWidth="1"/>
    <col min="7946" max="7946" width="21.19921875" style="126" bestFit="1" customWidth="1"/>
    <col min="7947" max="7948" width="13.19921875" style="126" customWidth="1"/>
    <col min="7949" max="7949" width="13.53125" style="126" bestFit="1" customWidth="1"/>
    <col min="7950" max="7950" width="19.796875" style="126" bestFit="1" customWidth="1"/>
    <col min="7951" max="7951" width="8.73046875" style="126"/>
    <col min="7952" max="7954" width="0" style="126" hidden="1" customWidth="1"/>
    <col min="7955" max="7955" width="10.796875" style="126" customWidth="1"/>
    <col min="7956" max="8170" width="8.73046875" style="126"/>
    <col min="8171" max="8171" width="1.796875" style="126" customWidth="1"/>
    <col min="8172" max="8172" width="21" style="126" customWidth="1"/>
    <col min="8173" max="8173" width="14.19921875" style="126" customWidth="1"/>
    <col min="8174" max="8174" width="27.19921875" style="126" customWidth="1"/>
    <col min="8175" max="8181" width="15.46484375" style="126" customWidth="1"/>
    <col min="8182" max="8182" width="11.53125" style="126" customWidth="1"/>
    <col min="8183" max="8183" width="12.46484375" style="126" customWidth="1"/>
    <col min="8184" max="8189" width="13.19921875" style="126" customWidth="1"/>
    <col min="8190" max="8190" width="21.19921875" style="126" bestFit="1" customWidth="1"/>
    <col min="8191" max="8192" width="13.19921875" style="126" customWidth="1"/>
    <col min="8193" max="8193" width="21.19921875" style="126" bestFit="1" customWidth="1"/>
    <col min="8194" max="8195" width="13.19921875" style="126" customWidth="1"/>
    <col min="8196" max="8196" width="21.19921875" style="126" bestFit="1" customWidth="1"/>
    <col min="8197" max="8198" width="13.19921875" style="126" customWidth="1"/>
    <col min="8199" max="8199" width="21.19921875" style="126" bestFit="1" customWidth="1"/>
    <col min="8200" max="8201" width="13.19921875" style="126" customWidth="1"/>
    <col min="8202" max="8202" width="21.19921875" style="126" bestFit="1" customWidth="1"/>
    <col min="8203" max="8204" width="13.19921875" style="126" customWidth="1"/>
    <col min="8205" max="8205" width="13.53125" style="126" bestFit="1" customWidth="1"/>
    <col min="8206" max="8206" width="19.796875" style="126" bestFit="1" customWidth="1"/>
    <col min="8207" max="8207" width="8.73046875" style="126"/>
    <col min="8208" max="8210" width="0" style="126" hidden="1" customWidth="1"/>
    <col min="8211" max="8211" width="10.796875" style="126" customWidth="1"/>
    <col min="8212" max="8426" width="8.73046875" style="126"/>
    <col min="8427" max="8427" width="1.796875" style="126" customWidth="1"/>
    <col min="8428" max="8428" width="21" style="126" customWidth="1"/>
    <col min="8429" max="8429" width="14.19921875" style="126" customWidth="1"/>
    <col min="8430" max="8430" width="27.19921875" style="126" customWidth="1"/>
    <col min="8431" max="8437" width="15.46484375" style="126" customWidth="1"/>
    <col min="8438" max="8438" width="11.53125" style="126" customWidth="1"/>
    <col min="8439" max="8439" width="12.46484375" style="126" customWidth="1"/>
    <col min="8440" max="8445" width="13.19921875" style="126" customWidth="1"/>
    <col min="8446" max="8446" width="21.19921875" style="126" bestFit="1" customWidth="1"/>
    <col min="8447" max="8448" width="13.19921875" style="126" customWidth="1"/>
    <col min="8449" max="8449" width="21.19921875" style="126" bestFit="1" customWidth="1"/>
    <col min="8450" max="8451" width="13.19921875" style="126" customWidth="1"/>
    <col min="8452" max="8452" width="21.19921875" style="126" bestFit="1" customWidth="1"/>
    <col min="8453" max="8454" width="13.19921875" style="126" customWidth="1"/>
    <col min="8455" max="8455" width="21.19921875" style="126" bestFit="1" customWidth="1"/>
    <col min="8456" max="8457" width="13.19921875" style="126" customWidth="1"/>
    <col min="8458" max="8458" width="21.19921875" style="126" bestFit="1" customWidth="1"/>
    <col min="8459" max="8460" width="13.19921875" style="126" customWidth="1"/>
    <col min="8461" max="8461" width="13.53125" style="126" bestFit="1" customWidth="1"/>
    <col min="8462" max="8462" width="19.796875" style="126" bestFit="1" customWidth="1"/>
    <col min="8463" max="8463" width="8.73046875" style="126"/>
    <col min="8464" max="8466" width="0" style="126" hidden="1" customWidth="1"/>
    <col min="8467" max="8467" width="10.796875" style="126" customWidth="1"/>
    <col min="8468" max="8682" width="8.73046875" style="126"/>
    <col min="8683" max="8683" width="1.796875" style="126" customWidth="1"/>
    <col min="8684" max="8684" width="21" style="126" customWidth="1"/>
    <col min="8685" max="8685" width="14.19921875" style="126" customWidth="1"/>
    <col min="8686" max="8686" width="27.19921875" style="126" customWidth="1"/>
    <col min="8687" max="8693" width="15.46484375" style="126" customWidth="1"/>
    <col min="8694" max="8694" width="11.53125" style="126" customWidth="1"/>
    <col min="8695" max="8695" width="12.46484375" style="126" customWidth="1"/>
    <col min="8696" max="8701" width="13.19921875" style="126" customWidth="1"/>
    <col min="8702" max="8702" width="21.19921875" style="126" bestFit="1" customWidth="1"/>
    <col min="8703" max="8704" width="13.19921875" style="126" customWidth="1"/>
    <col min="8705" max="8705" width="21.19921875" style="126" bestFit="1" customWidth="1"/>
    <col min="8706" max="8707" width="13.19921875" style="126" customWidth="1"/>
    <col min="8708" max="8708" width="21.19921875" style="126" bestFit="1" customWidth="1"/>
    <col min="8709" max="8710" width="13.19921875" style="126" customWidth="1"/>
    <col min="8711" max="8711" width="21.19921875" style="126" bestFit="1" customWidth="1"/>
    <col min="8712" max="8713" width="13.19921875" style="126" customWidth="1"/>
    <col min="8714" max="8714" width="21.19921875" style="126" bestFit="1" customWidth="1"/>
    <col min="8715" max="8716" width="13.19921875" style="126" customWidth="1"/>
    <col min="8717" max="8717" width="13.53125" style="126" bestFit="1" customWidth="1"/>
    <col min="8718" max="8718" width="19.796875" style="126" bestFit="1" customWidth="1"/>
    <col min="8719" max="8719" width="8.73046875" style="126"/>
    <col min="8720" max="8722" width="0" style="126" hidden="1" customWidth="1"/>
    <col min="8723" max="8723" width="10.796875" style="126" customWidth="1"/>
    <col min="8724" max="8938" width="8.73046875" style="126"/>
    <col min="8939" max="8939" width="1.796875" style="126" customWidth="1"/>
    <col min="8940" max="8940" width="21" style="126" customWidth="1"/>
    <col min="8941" max="8941" width="14.19921875" style="126" customWidth="1"/>
    <col min="8942" max="8942" width="27.19921875" style="126" customWidth="1"/>
    <col min="8943" max="8949" width="15.46484375" style="126" customWidth="1"/>
    <col min="8950" max="8950" width="11.53125" style="126" customWidth="1"/>
    <col min="8951" max="8951" width="12.46484375" style="126" customWidth="1"/>
    <col min="8952" max="8957" width="13.19921875" style="126" customWidth="1"/>
    <col min="8958" max="8958" width="21.19921875" style="126" bestFit="1" customWidth="1"/>
    <col min="8959" max="8960" width="13.19921875" style="126" customWidth="1"/>
    <col min="8961" max="8961" width="21.19921875" style="126" bestFit="1" customWidth="1"/>
    <col min="8962" max="8963" width="13.19921875" style="126" customWidth="1"/>
    <col min="8964" max="8964" width="21.19921875" style="126" bestFit="1" customWidth="1"/>
    <col min="8965" max="8966" width="13.19921875" style="126" customWidth="1"/>
    <col min="8967" max="8967" width="21.19921875" style="126" bestFit="1" customWidth="1"/>
    <col min="8968" max="8969" width="13.19921875" style="126" customWidth="1"/>
    <col min="8970" max="8970" width="21.19921875" style="126" bestFit="1" customWidth="1"/>
    <col min="8971" max="8972" width="13.19921875" style="126" customWidth="1"/>
    <col min="8973" max="8973" width="13.53125" style="126" bestFit="1" customWidth="1"/>
    <col min="8974" max="8974" width="19.796875" style="126" bestFit="1" customWidth="1"/>
    <col min="8975" max="8975" width="8.73046875" style="126"/>
    <col min="8976" max="8978" width="0" style="126" hidden="1" customWidth="1"/>
    <col min="8979" max="8979" width="10.796875" style="126" customWidth="1"/>
    <col min="8980" max="9194" width="8.73046875" style="126"/>
    <col min="9195" max="9195" width="1.796875" style="126" customWidth="1"/>
    <col min="9196" max="9196" width="21" style="126" customWidth="1"/>
    <col min="9197" max="9197" width="14.19921875" style="126" customWidth="1"/>
    <col min="9198" max="9198" width="27.19921875" style="126" customWidth="1"/>
    <col min="9199" max="9205" width="15.46484375" style="126" customWidth="1"/>
    <col min="9206" max="9206" width="11.53125" style="126" customWidth="1"/>
    <col min="9207" max="9207" width="12.46484375" style="126" customWidth="1"/>
    <col min="9208" max="9213" width="13.19921875" style="126" customWidth="1"/>
    <col min="9214" max="9214" width="21.19921875" style="126" bestFit="1" customWidth="1"/>
    <col min="9215" max="9216" width="13.19921875" style="126" customWidth="1"/>
    <col min="9217" max="9217" width="21.19921875" style="126" bestFit="1" customWidth="1"/>
    <col min="9218" max="9219" width="13.19921875" style="126" customWidth="1"/>
    <col min="9220" max="9220" width="21.19921875" style="126" bestFit="1" customWidth="1"/>
    <col min="9221" max="9222" width="13.19921875" style="126" customWidth="1"/>
    <col min="9223" max="9223" width="21.19921875" style="126" bestFit="1" customWidth="1"/>
    <col min="9224" max="9225" width="13.19921875" style="126" customWidth="1"/>
    <col min="9226" max="9226" width="21.19921875" style="126" bestFit="1" customWidth="1"/>
    <col min="9227" max="9228" width="13.19921875" style="126" customWidth="1"/>
    <col min="9229" max="9229" width="13.53125" style="126" bestFit="1" customWidth="1"/>
    <col min="9230" max="9230" width="19.796875" style="126" bestFit="1" customWidth="1"/>
    <col min="9231" max="9231" width="8.73046875" style="126"/>
    <col min="9232" max="9234" width="0" style="126" hidden="1" customWidth="1"/>
    <col min="9235" max="9235" width="10.796875" style="126" customWidth="1"/>
    <col min="9236" max="9450" width="8.73046875" style="126"/>
    <col min="9451" max="9451" width="1.796875" style="126" customWidth="1"/>
    <col min="9452" max="9452" width="21" style="126" customWidth="1"/>
    <col min="9453" max="9453" width="14.19921875" style="126" customWidth="1"/>
    <col min="9454" max="9454" width="27.19921875" style="126" customWidth="1"/>
    <col min="9455" max="9461" width="15.46484375" style="126" customWidth="1"/>
    <col min="9462" max="9462" width="11.53125" style="126" customWidth="1"/>
    <col min="9463" max="9463" width="12.46484375" style="126" customWidth="1"/>
    <col min="9464" max="9469" width="13.19921875" style="126" customWidth="1"/>
    <col min="9470" max="9470" width="21.19921875" style="126" bestFit="1" customWidth="1"/>
    <col min="9471" max="9472" width="13.19921875" style="126" customWidth="1"/>
    <col min="9473" max="9473" width="21.19921875" style="126" bestFit="1" customWidth="1"/>
    <col min="9474" max="9475" width="13.19921875" style="126" customWidth="1"/>
    <col min="9476" max="9476" width="21.19921875" style="126" bestFit="1" customWidth="1"/>
    <col min="9477" max="9478" width="13.19921875" style="126" customWidth="1"/>
    <col min="9479" max="9479" width="21.19921875" style="126" bestFit="1" customWidth="1"/>
    <col min="9480" max="9481" width="13.19921875" style="126" customWidth="1"/>
    <col min="9482" max="9482" width="21.19921875" style="126" bestFit="1" customWidth="1"/>
    <col min="9483" max="9484" width="13.19921875" style="126" customWidth="1"/>
    <col min="9485" max="9485" width="13.53125" style="126" bestFit="1" customWidth="1"/>
    <col min="9486" max="9486" width="19.796875" style="126" bestFit="1" customWidth="1"/>
    <col min="9487" max="9487" width="8.73046875" style="126"/>
    <col min="9488" max="9490" width="0" style="126" hidden="1" customWidth="1"/>
    <col min="9491" max="9491" width="10.796875" style="126" customWidth="1"/>
    <col min="9492" max="9706" width="8.73046875" style="126"/>
    <col min="9707" max="9707" width="1.796875" style="126" customWidth="1"/>
    <col min="9708" max="9708" width="21" style="126" customWidth="1"/>
    <col min="9709" max="9709" width="14.19921875" style="126" customWidth="1"/>
    <col min="9710" max="9710" width="27.19921875" style="126" customWidth="1"/>
    <col min="9711" max="9717" width="15.46484375" style="126" customWidth="1"/>
    <col min="9718" max="9718" width="11.53125" style="126" customWidth="1"/>
    <col min="9719" max="9719" width="12.46484375" style="126" customWidth="1"/>
    <col min="9720" max="9725" width="13.19921875" style="126" customWidth="1"/>
    <col min="9726" max="9726" width="21.19921875" style="126" bestFit="1" customWidth="1"/>
    <col min="9727" max="9728" width="13.19921875" style="126" customWidth="1"/>
    <col min="9729" max="9729" width="21.19921875" style="126" bestFit="1" customWidth="1"/>
    <col min="9730" max="9731" width="13.19921875" style="126" customWidth="1"/>
    <col min="9732" max="9732" width="21.19921875" style="126" bestFit="1" customWidth="1"/>
    <col min="9733" max="9734" width="13.19921875" style="126" customWidth="1"/>
    <col min="9735" max="9735" width="21.19921875" style="126" bestFit="1" customWidth="1"/>
    <col min="9736" max="9737" width="13.19921875" style="126" customWidth="1"/>
    <col min="9738" max="9738" width="21.19921875" style="126" bestFit="1" customWidth="1"/>
    <col min="9739" max="9740" width="13.19921875" style="126" customWidth="1"/>
    <col min="9741" max="9741" width="13.53125" style="126" bestFit="1" customWidth="1"/>
    <col min="9742" max="9742" width="19.796875" style="126" bestFit="1" customWidth="1"/>
    <col min="9743" max="9743" width="8.73046875" style="126"/>
    <col min="9744" max="9746" width="0" style="126" hidden="1" customWidth="1"/>
    <col min="9747" max="9747" width="10.796875" style="126" customWidth="1"/>
    <col min="9748" max="9962" width="8.73046875" style="126"/>
    <col min="9963" max="9963" width="1.796875" style="126" customWidth="1"/>
    <col min="9964" max="9964" width="21" style="126" customWidth="1"/>
    <col min="9965" max="9965" width="14.19921875" style="126" customWidth="1"/>
    <col min="9966" max="9966" width="27.19921875" style="126" customWidth="1"/>
    <col min="9967" max="9973" width="15.46484375" style="126" customWidth="1"/>
    <col min="9974" max="9974" width="11.53125" style="126" customWidth="1"/>
    <col min="9975" max="9975" width="12.46484375" style="126" customWidth="1"/>
    <col min="9976" max="9981" width="13.19921875" style="126" customWidth="1"/>
    <col min="9982" max="9982" width="21.19921875" style="126" bestFit="1" customWidth="1"/>
    <col min="9983" max="9984" width="13.19921875" style="126" customWidth="1"/>
    <col min="9985" max="9985" width="21.19921875" style="126" bestFit="1" customWidth="1"/>
    <col min="9986" max="9987" width="13.19921875" style="126" customWidth="1"/>
    <col min="9988" max="9988" width="21.19921875" style="126" bestFit="1" customWidth="1"/>
    <col min="9989" max="9990" width="13.19921875" style="126" customWidth="1"/>
    <col min="9991" max="9991" width="21.19921875" style="126" bestFit="1" customWidth="1"/>
    <col min="9992" max="9993" width="13.19921875" style="126" customWidth="1"/>
    <col min="9994" max="9994" width="21.19921875" style="126" bestFit="1" customWidth="1"/>
    <col min="9995" max="9996" width="13.19921875" style="126" customWidth="1"/>
    <col min="9997" max="9997" width="13.53125" style="126" bestFit="1" customWidth="1"/>
    <col min="9998" max="9998" width="19.796875" style="126" bestFit="1" customWidth="1"/>
    <col min="9999" max="9999" width="8.73046875" style="126"/>
    <col min="10000" max="10002" width="0" style="126" hidden="1" customWidth="1"/>
    <col min="10003" max="10003" width="10.796875" style="126" customWidth="1"/>
    <col min="10004" max="10218" width="8.73046875" style="126"/>
    <col min="10219" max="10219" width="1.796875" style="126" customWidth="1"/>
    <col min="10220" max="10220" width="21" style="126" customWidth="1"/>
    <col min="10221" max="10221" width="14.19921875" style="126" customWidth="1"/>
    <col min="10222" max="10222" width="27.19921875" style="126" customWidth="1"/>
    <col min="10223" max="10229" width="15.46484375" style="126" customWidth="1"/>
    <col min="10230" max="10230" width="11.53125" style="126" customWidth="1"/>
    <col min="10231" max="10231" width="12.46484375" style="126" customWidth="1"/>
    <col min="10232" max="10237" width="13.19921875" style="126" customWidth="1"/>
    <col min="10238" max="10238" width="21.19921875" style="126" bestFit="1" customWidth="1"/>
    <col min="10239" max="10240" width="13.19921875" style="126" customWidth="1"/>
    <col min="10241" max="10241" width="21.19921875" style="126" bestFit="1" customWidth="1"/>
    <col min="10242" max="10243" width="13.19921875" style="126" customWidth="1"/>
    <col min="10244" max="10244" width="21.19921875" style="126" bestFit="1" customWidth="1"/>
    <col min="10245" max="10246" width="13.19921875" style="126" customWidth="1"/>
    <col min="10247" max="10247" width="21.19921875" style="126" bestFit="1" customWidth="1"/>
    <col min="10248" max="10249" width="13.19921875" style="126" customWidth="1"/>
    <col min="10250" max="10250" width="21.19921875" style="126" bestFit="1" customWidth="1"/>
    <col min="10251" max="10252" width="13.19921875" style="126" customWidth="1"/>
    <col min="10253" max="10253" width="13.53125" style="126" bestFit="1" customWidth="1"/>
    <col min="10254" max="10254" width="19.796875" style="126" bestFit="1" customWidth="1"/>
    <col min="10255" max="10255" width="8.73046875" style="126"/>
    <col min="10256" max="10258" width="0" style="126" hidden="1" customWidth="1"/>
    <col min="10259" max="10259" width="10.796875" style="126" customWidth="1"/>
    <col min="10260" max="10474" width="8.73046875" style="126"/>
    <col min="10475" max="10475" width="1.796875" style="126" customWidth="1"/>
    <col min="10476" max="10476" width="21" style="126" customWidth="1"/>
    <col min="10477" max="10477" width="14.19921875" style="126" customWidth="1"/>
    <col min="10478" max="10478" width="27.19921875" style="126" customWidth="1"/>
    <col min="10479" max="10485" width="15.46484375" style="126" customWidth="1"/>
    <col min="10486" max="10486" width="11.53125" style="126" customWidth="1"/>
    <col min="10487" max="10487" width="12.46484375" style="126" customWidth="1"/>
    <col min="10488" max="10493" width="13.19921875" style="126" customWidth="1"/>
    <col min="10494" max="10494" width="21.19921875" style="126" bestFit="1" customWidth="1"/>
    <col min="10495" max="10496" width="13.19921875" style="126" customWidth="1"/>
    <col min="10497" max="10497" width="21.19921875" style="126" bestFit="1" customWidth="1"/>
    <col min="10498" max="10499" width="13.19921875" style="126" customWidth="1"/>
    <col min="10500" max="10500" width="21.19921875" style="126" bestFit="1" customWidth="1"/>
    <col min="10501" max="10502" width="13.19921875" style="126" customWidth="1"/>
    <col min="10503" max="10503" width="21.19921875" style="126" bestFit="1" customWidth="1"/>
    <col min="10504" max="10505" width="13.19921875" style="126" customWidth="1"/>
    <col min="10506" max="10506" width="21.19921875" style="126" bestFit="1" customWidth="1"/>
    <col min="10507" max="10508" width="13.19921875" style="126" customWidth="1"/>
    <col min="10509" max="10509" width="13.53125" style="126" bestFit="1" customWidth="1"/>
    <col min="10510" max="10510" width="19.796875" style="126" bestFit="1" customWidth="1"/>
    <col min="10511" max="10511" width="8.73046875" style="126"/>
    <col min="10512" max="10514" width="0" style="126" hidden="1" customWidth="1"/>
    <col min="10515" max="10515" width="10.796875" style="126" customWidth="1"/>
    <col min="10516" max="10730" width="8.73046875" style="126"/>
    <col min="10731" max="10731" width="1.796875" style="126" customWidth="1"/>
    <col min="10732" max="10732" width="21" style="126" customWidth="1"/>
    <col min="10733" max="10733" width="14.19921875" style="126" customWidth="1"/>
    <col min="10734" max="10734" width="27.19921875" style="126" customWidth="1"/>
    <col min="10735" max="10741" width="15.46484375" style="126" customWidth="1"/>
    <col min="10742" max="10742" width="11.53125" style="126" customWidth="1"/>
    <col min="10743" max="10743" width="12.46484375" style="126" customWidth="1"/>
    <col min="10744" max="10749" width="13.19921875" style="126" customWidth="1"/>
    <col min="10750" max="10750" width="21.19921875" style="126" bestFit="1" customWidth="1"/>
    <col min="10751" max="10752" width="13.19921875" style="126" customWidth="1"/>
    <col min="10753" max="10753" width="21.19921875" style="126" bestFit="1" customWidth="1"/>
    <col min="10754" max="10755" width="13.19921875" style="126" customWidth="1"/>
    <col min="10756" max="10756" width="21.19921875" style="126" bestFit="1" customWidth="1"/>
    <col min="10757" max="10758" width="13.19921875" style="126" customWidth="1"/>
    <col min="10759" max="10759" width="21.19921875" style="126" bestFit="1" customWidth="1"/>
    <col min="10760" max="10761" width="13.19921875" style="126" customWidth="1"/>
    <col min="10762" max="10762" width="21.19921875" style="126" bestFit="1" customWidth="1"/>
    <col min="10763" max="10764" width="13.19921875" style="126" customWidth="1"/>
    <col min="10765" max="10765" width="13.53125" style="126" bestFit="1" customWidth="1"/>
    <col min="10766" max="10766" width="19.796875" style="126" bestFit="1" customWidth="1"/>
    <col min="10767" max="10767" width="8.73046875" style="126"/>
    <col min="10768" max="10770" width="0" style="126" hidden="1" customWidth="1"/>
    <col min="10771" max="10771" width="10.796875" style="126" customWidth="1"/>
    <col min="10772" max="10986" width="8.73046875" style="126"/>
    <col min="10987" max="10987" width="1.796875" style="126" customWidth="1"/>
    <col min="10988" max="10988" width="21" style="126" customWidth="1"/>
    <col min="10989" max="10989" width="14.19921875" style="126" customWidth="1"/>
    <col min="10990" max="10990" width="27.19921875" style="126" customWidth="1"/>
    <col min="10991" max="10997" width="15.46484375" style="126" customWidth="1"/>
    <col min="10998" max="10998" width="11.53125" style="126" customWidth="1"/>
    <col min="10999" max="10999" width="12.46484375" style="126" customWidth="1"/>
    <col min="11000" max="11005" width="13.19921875" style="126" customWidth="1"/>
    <col min="11006" max="11006" width="21.19921875" style="126" bestFit="1" customWidth="1"/>
    <col min="11007" max="11008" width="13.19921875" style="126" customWidth="1"/>
    <col min="11009" max="11009" width="21.19921875" style="126" bestFit="1" customWidth="1"/>
    <col min="11010" max="11011" width="13.19921875" style="126" customWidth="1"/>
    <col min="11012" max="11012" width="21.19921875" style="126" bestFit="1" customWidth="1"/>
    <col min="11013" max="11014" width="13.19921875" style="126" customWidth="1"/>
    <col min="11015" max="11015" width="21.19921875" style="126" bestFit="1" customWidth="1"/>
    <col min="11016" max="11017" width="13.19921875" style="126" customWidth="1"/>
    <col min="11018" max="11018" width="21.19921875" style="126" bestFit="1" customWidth="1"/>
    <col min="11019" max="11020" width="13.19921875" style="126" customWidth="1"/>
    <col min="11021" max="11021" width="13.53125" style="126" bestFit="1" customWidth="1"/>
    <col min="11022" max="11022" width="19.796875" style="126" bestFit="1" customWidth="1"/>
    <col min="11023" max="11023" width="8.73046875" style="126"/>
    <col min="11024" max="11026" width="0" style="126" hidden="1" customWidth="1"/>
    <col min="11027" max="11027" width="10.796875" style="126" customWidth="1"/>
    <col min="11028" max="11242" width="8.73046875" style="126"/>
    <col min="11243" max="11243" width="1.796875" style="126" customWidth="1"/>
    <col min="11244" max="11244" width="21" style="126" customWidth="1"/>
    <col min="11245" max="11245" width="14.19921875" style="126" customWidth="1"/>
    <col min="11246" max="11246" width="27.19921875" style="126" customWidth="1"/>
    <col min="11247" max="11253" width="15.46484375" style="126" customWidth="1"/>
    <col min="11254" max="11254" width="11.53125" style="126" customWidth="1"/>
    <col min="11255" max="11255" width="12.46484375" style="126" customWidth="1"/>
    <col min="11256" max="11261" width="13.19921875" style="126" customWidth="1"/>
    <col min="11262" max="11262" width="21.19921875" style="126" bestFit="1" customWidth="1"/>
    <col min="11263" max="11264" width="13.19921875" style="126" customWidth="1"/>
    <col min="11265" max="11265" width="21.19921875" style="126" bestFit="1" customWidth="1"/>
    <col min="11266" max="11267" width="13.19921875" style="126" customWidth="1"/>
    <col min="11268" max="11268" width="21.19921875" style="126" bestFit="1" customWidth="1"/>
    <col min="11269" max="11270" width="13.19921875" style="126" customWidth="1"/>
    <col min="11271" max="11271" width="21.19921875" style="126" bestFit="1" customWidth="1"/>
    <col min="11272" max="11273" width="13.19921875" style="126" customWidth="1"/>
    <col min="11274" max="11274" width="21.19921875" style="126" bestFit="1" customWidth="1"/>
    <col min="11275" max="11276" width="13.19921875" style="126" customWidth="1"/>
    <col min="11277" max="11277" width="13.53125" style="126" bestFit="1" customWidth="1"/>
    <col min="11278" max="11278" width="19.796875" style="126" bestFit="1" customWidth="1"/>
    <col min="11279" max="11279" width="8.73046875" style="126"/>
    <col min="11280" max="11282" width="0" style="126" hidden="1" customWidth="1"/>
    <col min="11283" max="11283" width="10.796875" style="126" customWidth="1"/>
    <col min="11284" max="11498" width="8.73046875" style="126"/>
    <col min="11499" max="11499" width="1.796875" style="126" customWidth="1"/>
    <col min="11500" max="11500" width="21" style="126" customWidth="1"/>
    <col min="11501" max="11501" width="14.19921875" style="126" customWidth="1"/>
    <col min="11502" max="11502" width="27.19921875" style="126" customWidth="1"/>
    <col min="11503" max="11509" width="15.46484375" style="126" customWidth="1"/>
    <col min="11510" max="11510" width="11.53125" style="126" customWidth="1"/>
    <col min="11511" max="11511" width="12.46484375" style="126" customWidth="1"/>
    <col min="11512" max="11517" width="13.19921875" style="126" customWidth="1"/>
    <col min="11518" max="11518" width="21.19921875" style="126" bestFit="1" customWidth="1"/>
    <col min="11519" max="11520" width="13.19921875" style="126" customWidth="1"/>
    <col min="11521" max="11521" width="21.19921875" style="126" bestFit="1" customWidth="1"/>
    <col min="11522" max="11523" width="13.19921875" style="126" customWidth="1"/>
    <col min="11524" max="11524" width="21.19921875" style="126" bestFit="1" customWidth="1"/>
    <col min="11525" max="11526" width="13.19921875" style="126" customWidth="1"/>
    <col min="11527" max="11527" width="21.19921875" style="126" bestFit="1" customWidth="1"/>
    <col min="11528" max="11529" width="13.19921875" style="126" customWidth="1"/>
    <col min="11530" max="11530" width="21.19921875" style="126" bestFit="1" customWidth="1"/>
    <col min="11531" max="11532" width="13.19921875" style="126" customWidth="1"/>
    <col min="11533" max="11533" width="13.53125" style="126" bestFit="1" customWidth="1"/>
    <col min="11534" max="11534" width="19.796875" style="126" bestFit="1" customWidth="1"/>
    <col min="11535" max="11535" width="8.73046875" style="126"/>
    <col min="11536" max="11538" width="0" style="126" hidden="1" customWidth="1"/>
    <col min="11539" max="11539" width="10.796875" style="126" customWidth="1"/>
    <col min="11540" max="11754" width="8.73046875" style="126"/>
    <col min="11755" max="11755" width="1.796875" style="126" customWidth="1"/>
    <col min="11756" max="11756" width="21" style="126" customWidth="1"/>
    <col min="11757" max="11757" width="14.19921875" style="126" customWidth="1"/>
    <col min="11758" max="11758" width="27.19921875" style="126" customWidth="1"/>
    <col min="11759" max="11765" width="15.46484375" style="126" customWidth="1"/>
    <col min="11766" max="11766" width="11.53125" style="126" customWidth="1"/>
    <col min="11767" max="11767" width="12.46484375" style="126" customWidth="1"/>
    <col min="11768" max="11773" width="13.19921875" style="126" customWidth="1"/>
    <col min="11774" max="11774" width="21.19921875" style="126" bestFit="1" customWidth="1"/>
    <col min="11775" max="11776" width="13.19921875" style="126" customWidth="1"/>
    <col min="11777" max="11777" width="21.19921875" style="126" bestFit="1" customWidth="1"/>
    <col min="11778" max="11779" width="13.19921875" style="126" customWidth="1"/>
    <col min="11780" max="11780" width="21.19921875" style="126" bestFit="1" customWidth="1"/>
    <col min="11781" max="11782" width="13.19921875" style="126" customWidth="1"/>
    <col min="11783" max="11783" width="21.19921875" style="126" bestFit="1" customWidth="1"/>
    <col min="11784" max="11785" width="13.19921875" style="126" customWidth="1"/>
    <col min="11786" max="11786" width="21.19921875" style="126" bestFit="1" customWidth="1"/>
    <col min="11787" max="11788" width="13.19921875" style="126" customWidth="1"/>
    <col min="11789" max="11789" width="13.53125" style="126" bestFit="1" customWidth="1"/>
    <col min="11790" max="11790" width="19.796875" style="126" bestFit="1" customWidth="1"/>
    <col min="11791" max="11791" width="8.73046875" style="126"/>
    <col min="11792" max="11794" width="0" style="126" hidden="1" customWidth="1"/>
    <col min="11795" max="11795" width="10.796875" style="126" customWidth="1"/>
    <col min="11796" max="12010" width="8.73046875" style="126"/>
    <col min="12011" max="12011" width="1.796875" style="126" customWidth="1"/>
    <col min="12012" max="12012" width="21" style="126" customWidth="1"/>
    <col min="12013" max="12013" width="14.19921875" style="126" customWidth="1"/>
    <col min="12014" max="12014" width="27.19921875" style="126" customWidth="1"/>
    <col min="12015" max="12021" width="15.46484375" style="126" customWidth="1"/>
    <col min="12022" max="12022" width="11.53125" style="126" customWidth="1"/>
    <col min="12023" max="12023" width="12.46484375" style="126" customWidth="1"/>
    <col min="12024" max="12029" width="13.19921875" style="126" customWidth="1"/>
    <col min="12030" max="12030" width="21.19921875" style="126" bestFit="1" customWidth="1"/>
    <col min="12031" max="12032" width="13.19921875" style="126" customWidth="1"/>
    <col min="12033" max="12033" width="21.19921875" style="126" bestFit="1" customWidth="1"/>
    <col min="12034" max="12035" width="13.19921875" style="126" customWidth="1"/>
    <col min="12036" max="12036" width="21.19921875" style="126" bestFit="1" customWidth="1"/>
    <col min="12037" max="12038" width="13.19921875" style="126" customWidth="1"/>
    <col min="12039" max="12039" width="21.19921875" style="126" bestFit="1" customWidth="1"/>
    <col min="12040" max="12041" width="13.19921875" style="126" customWidth="1"/>
    <col min="12042" max="12042" width="21.19921875" style="126" bestFit="1" customWidth="1"/>
    <col min="12043" max="12044" width="13.19921875" style="126" customWidth="1"/>
    <col min="12045" max="12045" width="13.53125" style="126" bestFit="1" customWidth="1"/>
    <col min="12046" max="12046" width="19.796875" style="126" bestFit="1" customWidth="1"/>
    <col min="12047" max="12047" width="8.73046875" style="126"/>
    <col min="12048" max="12050" width="0" style="126" hidden="1" customWidth="1"/>
    <col min="12051" max="12051" width="10.796875" style="126" customWidth="1"/>
    <col min="12052" max="12266" width="8.73046875" style="126"/>
    <col min="12267" max="12267" width="1.796875" style="126" customWidth="1"/>
    <col min="12268" max="12268" width="21" style="126" customWidth="1"/>
    <col min="12269" max="12269" width="14.19921875" style="126" customWidth="1"/>
    <col min="12270" max="12270" width="27.19921875" style="126" customWidth="1"/>
    <col min="12271" max="12277" width="15.46484375" style="126" customWidth="1"/>
    <col min="12278" max="12278" width="11.53125" style="126" customWidth="1"/>
    <col min="12279" max="12279" width="12.46484375" style="126" customWidth="1"/>
    <col min="12280" max="12285" width="13.19921875" style="126" customWidth="1"/>
    <col min="12286" max="12286" width="21.19921875" style="126" bestFit="1" customWidth="1"/>
    <col min="12287" max="12288" width="13.19921875" style="126" customWidth="1"/>
    <col min="12289" max="12289" width="21.19921875" style="126" bestFit="1" customWidth="1"/>
    <col min="12290" max="12291" width="13.19921875" style="126" customWidth="1"/>
    <col min="12292" max="12292" width="21.19921875" style="126" bestFit="1" customWidth="1"/>
    <col min="12293" max="12294" width="13.19921875" style="126" customWidth="1"/>
    <col min="12295" max="12295" width="21.19921875" style="126" bestFit="1" customWidth="1"/>
    <col min="12296" max="12297" width="13.19921875" style="126" customWidth="1"/>
    <col min="12298" max="12298" width="21.19921875" style="126" bestFit="1" customWidth="1"/>
    <col min="12299" max="12300" width="13.19921875" style="126" customWidth="1"/>
    <col min="12301" max="12301" width="13.53125" style="126" bestFit="1" customWidth="1"/>
    <col min="12302" max="12302" width="19.796875" style="126" bestFit="1" customWidth="1"/>
    <col min="12303" max="12303" width="8.73046875" style="126"/>
    <col min="12304" max="12306" width="0" style="126" hidden="1" customWidth="1"/>
    <col min="12307" max="12307" width="10.796875" style="126" customWidth="1"/>
    <col min="12308" max="12522" width="8.73046875" style="126"/>
    <col min="12523" max="12523" width="1.796875" style="126" customWidth="1"/>
    <col min="12524" max="12524" width="21" style="126" customWidth="1"/>
    <col min="12525" max="12525" width="14.19921875" style="126" customWidth="1"/>
    <col min="12526" max="12526" width="27.19921875" style="126" customWidth="1"/>
    <col min="12527" max="12533" width="15.46484375" style="126" customWidth="1"/>
    <col min="12534" max="12534" width="11.53125" style="126" customWidth="1"/>
    <col min="12535" max="12535" width="12.46484375" style="126" customWidth="1"/>
    <col min="12536" max="12541" width="13.19921875" style="126" customWidth="1"/>
    <col min="12542" max="12542" width="21.19921875" style="126" bestFit="1" customWidth="1"/>
    <col min="12543" max="12544" width="13.19921875" style="126" customWidth="1"/>
    <col min="12545" max="12545" width="21.19921875" style="126" bestFit="1" customWidth="1"/>
    <col min="12546" max="12547" width="13.19921875" style="126" customWidth="1"/>
    <col min="12548" max="12548" width="21.19921875" style="126" bestFit="1" customWidth="1"/>
    <col min="12549" max="12550" width="13.19921875" style="126" customWidth="1"/>
    <col min="12551" max="12551" width="21.19921875" style="126" bestFit="1" customWidth="1"/>
    <col min="12552" max="12553" width="13.19921875" style="126" customWidth="1"/>
    <col min="12554" max="12554" width="21.19921875" style="126" bestFit="1" customWidth="1"/>
    <col min="12555" max="12556" width="13.19921875" style="126" customWidth="1"/>
    <col min="12557" max="12557" width="13.53125" style="126" bestFit="1" customWidth="1"/>
    <col min="12558" max="12558" width="19.796875" style="126" bestFit="1" customWidth="1"/>
    <col min="12559" max="12559" width="8.73046875" style="126"/>
    <col min="12560" max="12562" width="0" style="126" hidden="1" customWidth="1"/>
    <col min="12563" max="12563" width="10.796875" style="126" customWidth="1"/>
    <col min="12564" max="12778" width="8.73046875" style="126"/>
    <col min="12779" max="12779" width="1.796875" style="126" customWidth="1"/>
    <col min="12780" max="12780" width="21" style="126" customWidth="1"/>
    <col min="12781" max="12781" width="14.19921875" style="126" customWidth="1"/>
    <col min="12782" max="12782" width="27.19921875" style="126" customWidth="1"/>
    <col min="12783" max="12789" width="15.46484375" style="126" customWidth="1"/>
    <col min="12790" max="12790" width="11.53125" style="126" customWidth="1"/>
    <col min="12791" max="12791" width="12.46484375" style="126" customWidth="1"/>
    <col min="12792" max="12797" width="13.19921875" style="126" customWidth="1"/>
    <col min="12798" max="12798" width="21.19921875" style="126" bestFit="1" customWidth="1"/>
    <col min="12799" max="12800" width="13.19921875" style="126" customWidth="1"/>
    <col min="12801" max="12801" width="21.19921875" style="126" bestFit="1" customWidth="1"/>
    <col min="12802" max="12803" width="13.19921875" style="126" customWidth="1"/>
    <col min="12804" max="12804" width="21.19921875" style="126" bestFit="1" customWidth="1"/>
    <col min="12805" max="12806" width="13.19921875" style="126" customWidth="1"/>
    <col min="12807" max="12807" width="21.19921875" style="126" bestFit="1" customWidth="1"/>
    <col min="12808" max="12809" width="13.19921875" style="126" customWidth="1"/>
    <col min="12810" max="12810" width="21.19921875" style="126" bestFit="1" customWidth="1"/>
    <col min="12811" max="12812" width="13.19921875" style="126" customWidth="1"/>
    <col min="12813" max="12813" width="13.53125" style="126" bestFit="1" customWidth="1"/>
    <col min="12814" max="12814" width="19.796875" style="126" bestFit="1" customWidth="1"/>
    <col min="12815" max="12815" width="8.73046875" style="126"/>
    <col min="12816" max="12818" width="0" style="126" hidden="1" customWidth="1"/>
    <col min="12819" max="12819" width="10.796875" style="126" customWidth="1"/>
    <col min="12820" max="13034" width="8.73046875" style="126"/>
    <col min="13035" max="13035" width="1.796875" style="126" customWidth="1"/>
    <col min="13036" max="13036" width="21" style="126" customWidth="1"/>
    <col min="13037" max="13037" width="14.19921875" style="126" customWidth="1"/>
    <col min="13038" max="13038" width="27.19921875" style="126" customWidth="1"/>
    <col min="13039" max="13045" width="15.46484375" style="126" customWidth="1"/>
    <col min="13046" max="13046" width="11.53125" style="126" customWidth="1"/>
    <col min="13047" max="13047" width="12.46484375" style="126" customWidth="1"/>
    <col min="13048" max="13053" width="13.19921875" style="126" customWidth="1"/>
    <col min="13054" max="13054" width="21.19921875" style="126" bestFit="1" customWidth="1"/>
    <col min="13055" max="13056" width="13.19921875" style="126" customWidth="1"/>
    <col min="13057" max="13057" width="21.19921875" style="126" bestFit="1" customWidth="1"/>
    <col min="13058" max="13059" width="13.19921875" style="126" customWidth="1"/>
    <col min="13060" max="13060" width="21.19921875" style="126" bestFit="1" customWidth="1"/>
    <col min="13061" max="13062" width="13.19921875" style="126" customWidth="1"/>
    <col min="13063" max="13063" width="21.19921875" style="126" bestFit="1" customWidth="1"/>
    <col min="13064" max="13065" width="13.19921875" style="126" customWidth="1"/>
    <col min="13066" max="13066" width="21.19921875" style="126" bestFit="1" customWidth="1"/>
    <col min="13067" max="13068" width="13.19921875" style="126" customWidth="1"/>
    <col min="13069" max="13069" width="13.53125" style="126" bestFit="1" customWidth="1"/>
    <col min="13070" max="13070" width="19.796875" style="126" bestFit="1" customWidth="1"/>
    <col min="13071" max="13071" width="8.73046875" style="126"/>
    <col min="13072" max="13074" width="0" style="126" hidden="1" customWidth="1"/>
    <col min="13075" max="13075" width="10.796875" style="126" customWidth="1"/>
    <col min="13076" max="13290" width="8.73046875" style="126"/>
    <col min="13291" max="13291" width="1.796875" style="126" customWidth="1"/>
    <col min="13292" max="13292" width="21" style="126" customWidth="1"/>
    <col min="13293" max="13293" width="14.19921875" style="126" customWidth="1"/>
    <col min="13294" max="13294" width="27.19921875" style="126" customWidth="1"/>
    <col min="13295" max="13301" width="15.46484375" style="126" customWidth="1"/>
    <col min="13302" max="13302" width="11.53125" style="126" customWidth="1"/>
    <col min="13303" max="13303" width="12.46484375" style="126" customWidth="1"/>
    <col min="13304" max="13309" width="13.19921875" style="126" customWidth="1"/>
    <col min="13310" max="13310" width="21.19921875" style="126" bestFit="1" customWidth="1"/>
    <col min="13311" max="13312" width="13.19921875" style="126" customWidth="1"/>
    <col min="13313" max="13313" width="21.19921875" style="126" bestFit="1" customWidth="1"/>
    <col min="13314" max="13315" width="13.19921875" style="126" customWidth="1"/>
    <col min="13316" max="13316" width="21.19921875" style="126" bestFit="1" customWidth="1"/>
    <col min="13317" max="13318" width="13.19921875" style="126" customWidth="1"/>
    <col min="13319" max="13319" width="21.19921875" style="126" bestFit="1" customWidth="1"/>
    <col min="13320" max="13321" width="13.19921875" style="126" customWidth="1"/>
    <col min="13322" max="13322" width="21.19921875" style="126" bestFit="1" customWidth="1"/>
    <col min="13323" max="13324" width="13.19921875" style="126" customWidth="1"/>
    <col min="13325" max="13325" width="13.53125" style="126" bestFit="1" customWidth="1"/>
    <col min="13326" max="13326" width="19.796875" style="126" bestFit="1" customWidth="1"/>
    <col min="13327" max="13327" width="8.73046875" style="126"/>
    <col min="13328" max="13330" width="0" style="126" hidden="1" customWidth="1"/>
    <col min="13331" max="13331" width="10.796875" style="126" customWidth="1"/>
    <col min="13332" max="13546" width="8.73046875" style="126"/>
    <col min="13547" max="13547" width="1.796875" style="126" customWidth="1"/>
    <col min="13548" max="13548" width="21" style="126" customWidth="1"/>
    <col min="13549" max="13549" width="14.19921875" style="126" customWidth="1"/>
    <col min="13550" max="13550" width="27.19921875" style="126" customWidth="1"/>
    <col min="13551" max="13557" width="15.46484375" style="126" customWidth="1"/>
    <col min="13558" max="13558" width="11.53125" style="126" customWidth="1"/>
    <col min="13559" max="13559" width="12.46484375" style="126" customWidth="1"/>
    <col min="13560" max="13565" width="13.19921875" style="126" customWidth="1"/>
    <col min="13566" max="13566" width="21.19921875" style="126" bestFit="1" customWidth="1"/>
    <col min="13567" max="13568" width="13.19921875" style="126" customWidth="1"/>
    <col min="13569" max="13569" width="21.19921875" style="126" bestFit="1" customWidth="1"/>
    <col min="13570" max="13571" width="13.19921875" style="126" customWidth="1"/>
    <col min="13572" max="13572" width="21.19921875" style="126" bestFit="1" customWidth="1"/>
    <col min="13573" max="13574" width="13.19921875" style="126" customWidth="1"/>
    <col min="13575" max="13575" width="21.19921875" style="126" bestFit="1" customWidth="1"/>
    <col min="13576" max="13577" width="13.19921875" style="126" customWidth="1"/>
    <col min="13578" max="13578" width="21.19921875" style="126" bestFit="1" customWidth="1"/>
    <col min="13579" max="13580" width="13.19921875" style="126" customWidth="1"/>
    <col min="13581" max="13581" width="13.53125" style="126" bestFit="1" customWidth="1"/>
    <col min="13582" max="13582" width="19.796875" style="126" bestFit="1" customWidth="1"/>
    <col min="13583" max="13583" width="8.73046875" style="126"/>
    <col min="13584" max="13586" width="0" style="126" hidden="1" customWidth="1"/>
    <col min="13587" max="13587" width="10.796875" style="126" customWidth="1"/>
    <col min="13588" max="13802" width="8.73046875" style="126"/>
    <col min="13803" max="13803" width="1.796875" style="126" customWidth="1"/>
    <col min="13804" max="13804" width="21" style="126" customWidth="1"/>
    <col min="13805" max="13805" width="14.19921875" style="126" customWidth="1"/>
    <col min="13806" max="13806" width="27.19921875" style="126" customWidth="1"/>
    <col min="13807" max="13813" width="15.46484375" style="126" customWidth="1"/>
    <col min="13814" max="13814" width="11.53125" style="126" customWidth="1"/>
    <col min="13815" max="13815" width="12.46484375" style="126" customWidth="1"/>
    <col min="13816" max="13821" width="13.19921875" style="126" customWidth="1"/>
    <col min="13822" max="13822" width="21.19921875" style="126" bestFit="1" customWidth="1"/>
    <col min="13823" max="13824" width="13.19921875" style="126" customWidth="1"/>
    <col min="13825" max="13825" width="21.19921875" style="126" bestFit="1" customWidth="1"/>
    <col min="13826" max="13827" width="13.19921875" style="126" customWidth="1"/>
    <col min="13828" max="13828" width="21.19921875" style="126" bestFit="1" customWidth="1"/>
    <col min="13829" max="13830" width="13.19921875" style="126" customWidth="1"/>
    <col min="13831" max="13831" width="21.19921875" style="126" bestFit="1" customWidth="1"/>
    <col min="13832" max="13833" width="13.19921875" style="126" customWidth="1"/>
    <col min="13834" max="13834" width="21.19921875" style="126" bestFit="1" customWidth="1"/>
    <col min="13835" max="13836" width="13.19921875" style="126" customWidth="1"/>
    <col min="13837" max="13837" width="13.53125" style="126" bestFit="1" customWidth="1"/>
    <col min="13838" max="13838" width="19.796875" style="126" bestFit="1" customWidth="1"/>
    <col min="13839" max="13839" width="8.73046875" style="126"/>
    <col min="13840" max="13842" width="0" style="126" hidden="1" customWidth="1"/>
    <col min="13843" max="13843" width="10.796875" style="126" customWidth="1"/>
    <col min="13844" max="14058" width="8.73046875" style="126"/>
    <col min="14059" max="14059" width="1.796875" style="126" customWidth="1"/>
    <col min="14060" max="14060" width="21" style="126" customWidth="1"/>
    <col min="14061" max="14061" width="14.19921875" style="126" customWidth="1"/>
    <col min="14062" max="14062" width="27.19921875" style="126" customWidth="1"/>
    <col min="14063" max="14069" width="15.46484375" style="126" customWidth="1"/>
    <col min="14070" max="14070" width="11.53125" style="126" customWidth="1"/>
    <col min="14071" max="14071" width="12.46484375" style="126" customWidth="1"/>
    <col min="14072" max="14077" width="13.19921875" style="126" customWidth="1"/>
    <col min="14078" max="14078" width="21.19921875" style="126" bestFit="1" customWidth="1"/>
    <col min="14079" max="14080" width="13.19921875" style="126" customWidth="1"/>
    <col min="14081" max="14081" width="21.19921875" style="126" bestFit="1" customWidth="1"/>
    <col min="14082" max="14083" width="13.19921875" style="126" customWidth="1"/>
    <col min="14084" max="14084" width="21.19921875" style="126" bestFit="1" customWidth="1"/>
    <col min="14085" max="14086" width="13.19921875" style="126" customWidth="1"/>
    <col min="14087" max="14087" width="21.19921875" style="126" bestFit="1" customWidth="1"/>
    <col min="14088" max="14089" width="13.19921875" style="126" customWidth="1"/>
    <col min="14090" max="14090" width="21.19921875" style="126" bestFit="1" customWidth="1"/>
    <col min="14091" max="14092" width="13.19921875" style="126" customWidth="1"/>
    <col min="14093" max="14093" width="13.53125" style="126" bestFit="1" customWidth="1"/>
    <col min="14094" max="14094" width="19.796875" style="126" bestFit="1" customWidth="1"/>
    <col min="14095" max="14095" width="8.73046875" style="126"/>
    <col min="14096" max="14098" width="0" style="126" hidden="1" customWidth="1"/>
    <col min="14099" max="14099" width="10.796875" style="126" customWidth="1"/>
    <col min="14100" max="14314" width="8.73046875" style="126"/>
    <col min="14315" max="14315" width="1.796875" style="126" customWidth="1"/>
    <col min="14316" max="14316" width="21" style="126" customWidth="1"/>
    <col min="14317" max="14317" width="14.19921875" style="126" customWidth="1"/>
    <col min="14318" max="14318" width="27.19921875" style="126" customWidth="1"/>
    <col min="14319" max="14325" width="15.46484375" style="126" customWidth="1"/>
    <col min="14326" max="14326" width="11.53125" style="126" customWidth="1"/>
    <col min="14327" max="14327" width="12.46484375" style="126" customWidth="1"/>
    <col min="14328" max="14333" width="13.19921875" style="126" customWidth="1"/>
    <col min="14334" max="14334" width="21.19921875" style="126" bestFit="1" customWidth="1"/>
    <col min="14335" max="14336" width="13.19921875" style="126" customWidth="1"/>
    <col min="14337" max="14337" width="21.19921875" style="126" bestFit="1" customWidth="1"/>
    <col min="14338" max="14339" width="13.19921875" style="126" customWidth="1"/>
    <col min="14340" max="14340" width="21.19921875" style="126" bestFit="1" customWidth="1"/>
    <col min="14341" max="14342" width="13.19921875" style="126" customWidth="1"/>
    <col min="14343" max="14343" width="21.19921875" style="126" bestFit="1" customWidth="1"/>
    <col min="14344" max="14345" width="13.19921875" style="126" customWidth="1"/>
    <col min="14346" max="14346" width="21.19921875" style="126" bestFit="1" customWidth="1"/>
    <col min="14347" max="14348" width="13.19921875" style="126" customWidth="1"/>
    <col min="14349" max="14349" width="13.53125" style="126" bestFit="1" customWidth="1"/>
    <col min="14350" max="14350" width="19.796875" style="126" bestFit="1" customWidth="1"/>
    <col min="14351" max="14351" width="8.73046875" style="126"/>
    <col min="14352" max="14354" width="0" style="126" hidden="1" customWidth="1"/>
    <col min="14355" max="14355" width="10.796875" style="126" customWidth="1"/>
    <col min="14356" max="14570" width="8.73046875" style="126"/>
    <col min="14571" max="14571" width="1.796875" style="126" customWidth="1"/>
    <col min="14572" max="14572" width="21" style="126" customWidth="1"/>
    <col min="14573" max="14573" width="14.19921875" style="126" customWidth="1"/>
    <col min="14574" max="14574" width="27.19921875" style="126" customWidth="1"/>
    <col min="14575" max="14581" width="15.46484375" style="126" customWidth="1"/>
    <col min="14582" max="14582" width="11.53125" style="126" customWidth="1"/>
    <col min="14583" max="14583" width="12.46484375" style="126" customWidth="1"/>
    <col min="14584" max="14589" width="13.19921875" style="126" customWidth="1"/>
    <col min="14590" max="14590" width="21.19921875" style="126" bestFit="1" customWidth="1"/>
    <col min="14591" max="14592" width="13.19921875" style="126" customWidth="1"/>
    <col min="14593" max="14593" width="21.19921875" style="126" bestFit="1" customWidth="1"/>
    <col min="14594" max="14595" width="13.19921875" style="126" customWidth="1"/>
    <col min="14596" max="14596" width="21.19921875" style="126" bestFit="1" customWidth="1"/>
    <col min="14597" max="14598" width="13.19921875" style="126" customWidth="1"/>
    <col min="14599" max="14599" width="21.19921875" style="126" bestFit="1" customWidth="1"/>
    <col min="14600" max="14601" width="13.19921875" style="126" customWidth="1"/>
    <col min="14602" max="14602" width="21.19921875" style="126" bestFit="1" customWidth="1"/>
    <col min="14603" max="14604" width="13.19921875" style="126" customWidth="1"/>
    <col min="14605" max="14605" width="13.53125" style="126" bestFit="1" customWidth="1"/>
    <col min="14606" max="14606" width="19.796875" style="126" bestFit="1" customWidth="1"/>
    <col min="14607" max="14607" width="8.73046875" style="126"/>
    <col min="14608" max="14610" width="0" style="126" hidden="1" customWidth="1"/>
    <col min="14611" max="14611" width="10.796875" style="126" customWidth="1"/>
    <col min="14612" max="14826" width="8.73046875" style="126"/>
    <col min="14827" max="14827" width="1.796875" style="126" customWidth="1"/>
    <col min="14828" max="14828" width="21" style="126" customWidth="1"/>
    <col min="14829" max="14829" width="14.19921875" style="126" customWidth="1"/>
    <col min="14830" max="14830" width="27.19921875" style="126" customWidth="1"/>
    <col min="14831" max="14837" width="15.46484375" style="126" customWidth="1"/>
    <col min="14838" max="14838" width="11.53125" style="126" customWidth="1"/>
    <col min="14839" max="14839" width="12.46484375" style="126" customWidth="1"/>
    <col min="14840" max="14845" width="13.19921875" style="126" customWidth="1"/>
    <col min="14846" max="14846" width="21.19921875" style="126" bestFit="1" customWidth="1"/>
    <col min="14847" max="14848" width="13.19921875" style="126" customWidth="1"/>
    <col min="14849" max="14849" width="21.19921875" style="126" bestFit="1" customWidth="1"/>
    <col min="14850" max="14851" width="13.19921875" style="126" customWidth="1"/>
    <col min="14852" max="14852" width="21.19921875" style="126" bestFit="1" customWidth="1"/>
    <col min="14853" max="14854" width="13.19921875" style="126" customWidth="1"/>
    <col min="14855" max="14855" width="21.19921875" style="126" bestFit="1" customWidth="1"/>
    <col min="14856" max="14857" width="13.19921875" style="126" customWidth="1"/>
    <col min="14858" max="14858" width="21.19921875" style="126" bestFit="1" customWidth="1"/>
    <col min="14859" max="14860" width="13.19921875" style="126" customWidth="1"/>
    <col min="14861" max="14861" width="13.53125" style="126" bestFit="1" customWidth="1"/>
    <col min="14862" max="14862" width="19.796875" style="126" bestFit="1" customWidth="1"/>
    <col min="14863" max="14863" width="8.73046875" style="126"/>
    <col min="14864" max="14866" width="0" style="126" hidden="1" customWidth="1"/>
    <col min="14867" max="14867" width="10.796875" style="126" customWidth="1"/>
    <col min="14868" max="15082" width="8.73046875" style="126"/>
    <col min="15083" max="15083" width="1.796875" style="126" customWidth="1"/>
    <col min="15084" max="15084" width="21" style="126" customWidth="1"/>
    <col min="15085" max="15085" width="14.19921875" style="126" customWidth="1"/>
    <col min="15086" max="15086" width="27.19921875" style="126" customWidth="1"/>
    <col min="15087" max="15093" width="15.46484375" style="126" customWidth="1"/>
    <col min="15094" max="15094" width="11.53125" style="126" customWidth="1"/>
    <col min="15095" max="15095" width="12.46484375" style="126" customWidth="1"/>
    <col min="15096" max="15101" width="13.19921875" style="126" customWidth="1"/>
    <col min="15102" max="15102" width="21.19921875" style="126" bestFit="1" customWidth="1"/>
    <col min="15103" max="15104" width="13.19921875" style="126" customWidth="1"/>
    <col min="15105" max="15105" width="21.19921875" style="126" bestFit="1" customWidth="1"/>
    <col min="15106" max="15107" width="13.19921875" style="126" customWidth="1"/>
    <col min="15108" max="15108" width="21.19921875" style="126" bestFit="1" customWidth="1"/>
    <col min="15109" max="15110" width="13.19921875" style="126" customWidth="1"/>
    <col min="15111" max="15111" width="21.19921875" style="126" bestFit="1" customWidth="1"/>
    <col min="15112" max="15113" width="13.19921875" style="126" customWidth="1"/>
    <col min="15114" max="15114" width="21.19921875" style="126" bestFit="1" customWidth="1"/>
    <col min="15115" max="15116" width="13.19921875" style="126" customWidth="1"/>
    <col min="15117" max="15117" width="13.53125" style="126" bestFit="1" customWidth="1"/>
    <col min="15118" max="15118" width="19.796875" style="126" bestFit="1" customWidth="1"/>
    <col min="15119" max="15119" width="8.73046875" style="126"/>
    <col min="15120" max="15122" width="0" style="126" hidden="1" customWidth="1"/>
    <col min="15123" max="15123" width="10.796875" style="126" customWidth="1"/>
    <col min="15124" max="15338" width="8.73046875" style="126"/>
    <col min="15339" max="15339" width="1.796875" style="126" customWidth="1"/>
    <col min="15340" max="15340" width="21" style="126" customWidth="1"/>
    <col min="15341" max="15341" width="14.19921875" style="126" customWidth="1"/>
    <col min="15342" max="15342" width="27.19921875" style="126" customWidth="1"/>
    <col min="15343" max="15349" width="15.46484375" style="126" customWidth="1"/>
    <col min="15350" max="15350" width="11.53125" style="126" customWidth="1"/>
    <col min="15351" max="15351" width="12.46484375" style="126" customWidth="1"/>
    <col min="15352" max="15357" width="13.19921875" style="126" customWidth="1"/>
    <col min="15358" max="15358" width="21.19921875" style="126" bestFit="1" customWidth="1"/>
    <col min="15359" max="15360" width="13.19921875" style="126" customWidth="1"/>
    <col min="15361" max="15361" width="21.19921875" style="126" bestFit="1" customWidth="1"/>
    <col min="15362" max="15363" width="13.19921875" style="126" customWidth="1"/>
    <col min="15364" max="15364" width="21.19921875" style="126" bestFit="1" customWidth="1"/>
    <col min="15365" max="15366" width="13.19921875" style="126" customWidth="1"/>
    <col min="15367" max="15367" width="21.19921875" style="126" bestFit="1" customWidth="1"/>
    <col min="15368" max="15369" width="13.19921875" style="126" customWidth="1"/>
    <col min="15370" max="15370" width="21.19921875" style="126" bestFit="1" customWidth="1"/>
    <col min="15371" max="15372" width="13.19921875" style="126" customWidth="1"/>
    <col min="15373" max="15373" width="13.53125" style="126" bestFit="1" customWidth="1"/>
    <col min="15374" max="15374" width="19.796875" style="126" bestFit="1" customWidth="1"/>
    <col min="15375" max="15375" width="8.73046875" style="126"/>
    <col min="15376" max="15378" width="0" style="126" hidden="1" customWidth="1"/>
    <col min="15379" max="15379" width="10.796875" style="126" customWidth="1"/>
    <col min="15380" max="15594" width="8.73046875" style="126"/>
    <col min="15595" max="15595" width="1.796875" style="126" customWidth="1"/>
    <col min="15596" max="15596" width="21" style="126" customWidth="1"/>
    <col min="15597" max="15597" width="14.19921875" style="126" customWidth="1"/>
    <col min="15598" max="15598" width="27.19921875" style="126" customWidth="1"/>
    <col min="15599" max="15605" width="15.46484375" style="126" customWidth="1"/>
    <col min="15606" max="15606" width="11.53125" style="126" customWidth="1"/>
    <col min="15607" max="15607" width="12.46484375" style="126" customWidth="1"/>
    <col min="15608" max="15613" width="13.19921875" style="126" customWidth="1"/>
    <col min="15614" max="15614" width="21.19921875" style="126" bestFit="1" customWidth="1"/>
    <col min="15615" max="15616" width="13.19921875" style="126" customWidth="1"/>
    <col min="15617" max="15617" width="21.19921875" style="126" bestFit="1" customWidth="1"/>
    <col min="15618" max="15619" width="13.19921875" style="126" customWidth="1"/>
    <col min="15620" max="15620" width="21.19921875" style="126" bestFit="1" customWidth="1"/>
    <col min="15621" max="15622" width="13.19921875" style="126" customWidth="1"/>
    <col min="15623" max="15623" width="21.19921875" style="126" bestFit="1" customWidth="1"/>
    <col min="15624" max="15625" width="13.19921875" style="126" customWidth="1"/>
    <col min="15626" max="15626" width="21.19921875" style="126" bestFit="1" customWidth="1"/>
    <col min="15627" max="15628" width="13.19921875" style="126" customWidth="1"/>
    <col min="15629" max="15629" width="13.53125" style="126" bestFit="1" customWidth="1"/>
    <col min="15630" max="15630" width="19.796875" style="126" bestFit="1" customWidth="1"/>
    <col min="15631" max="15631" width="8.73046875" style="126"/>
    <col min="15632" max="15634" width="0" style="126" hidden="1" customWidth="1"/>
    <col min="15635" max="15635" width="10.796875" style="126" customWidth="1"/>
    <col min="15636" max="15850" width="8.73046875" style="126"/>
    <col min="15851" max="15851" width="1.796875" style="126" customWidth="1"/>
    <col min="15852" max="15852" width="21" style="126" customWidth="1"/>
    <col min="15853" max="15853" width="14.19921875" style="126" customWidth="1"/>
    <col min="15854" max="15854" width="27.19921875" style="126" customWidth="1"/>
    <col min="15855" max="15861" width="15.46484375" style="126" customWidth="1"/>
    <col min="15862" max="15862" width="11.53125" style="126" customWidth="1"/>
    <col min="15863" max="15863" width="12.46484375" style="126" customWidth="1"/>
    <col min="15864" max="15869" width="13.19921875" style="126" customWidth="1"/>
    <col min="15870" max="15870" width="21.19921875" style="126" bestFit="1" customWidth="1"/>
    <col min="15871" max="15872" width="13.19921875" style="126" customWidth="1"/>
    <col min="15873" max="15873" width="21.19921875" style="126" bestFit="1" customWidth="1"/>
    <col min="15874" max="15875" width="13.19921875" style="126" customWidth="1"/>
    <col min="15876" max="15876" width="21.19921875" style="126" bestFit="1" customWidth="1"/>
    <col min="15877" max="15878" width="13.19921875" style="126" customWidth="1"/>
    <col min="15879" max="15879" width="21.19921875" style="126" bestFit="1" customWidth="1"/>
    <col min="15880" max="15881" width="13.19921875" style="126" customWidth="1"/>
    <col min="15882" max="15882" width="21.19921875" style="126" bestFit="1" customWidth="1"/>
    <col min="15883" max="15884" width="13.19921875" style="126" customWidth="1"/>
    <col min="15885" max="15885" width="13.53125" style="126" bestFit="1" customWidth="1"/>
    <col min="15886" max="15886" width="19.796875" style="126" bestFit="1" customWidth="1"/>
    <col min="15887" max="15887" width="8.73046875" style="126"/>
    <col min="15888" max="15890" width="0" style="126" hidden="1" customWidth="1"/>
    <col min="15891" max="15891" width="10.796875" style="126" customWidth="1"/>
    <col min="15892" max="16106" width="8.73046875" style="126"/>
    <col min="16107" max="16107" width="1.796875" style="126" customWidth="1"/>
    <col min="16108" max="16108" width="21" style="126" customWidth="1"/>
    <col min="16109" max="16109" width="14.19921875" style="126" customWidth="1"/>
    <col min="16110" max="16110" width="27.19921875" style="126" customWidth="1"/>
    <col min="16111" max="16117" width="15.46484375" style="126" customWidth="1"/>
    <col min="16118" max="16118" width="11.53125" style="126" customWidth="1"/>
    <col min="16119" max="16119" width="12.46484375" style="126" customWidth="1"/>
    <col min="16120" max="16125" width="13.19921875" style="126" customWidth="1"/>
    <col min="16126" max="16126" width="21.19921875" style="126" bestFit="1" customWidth="1"/>
    <col min="16127" max="16128" width="13.19921875" style="126" customWidth="1"/>
    <col min="16129" max="16129" width="21.19921875" style="126" bestFit="1" customWidth="1"/>
    <col min="16130" max="16131" width="13.19921875" style="126" customWidth="1"/>
    <col min="16132" max="16132" width="21.19921875" style="126" bestFit="1" customWidth="1"/>
    <col min="16133" max="16134" width="13.19921875" style="126" customWidth="1"/>
    <col min="16135" max="16135" width="21.19921875" style="126" bestFit="1" customWidth="1"/>
    <col min="16136" max="16137" width="13.19921875" style="126" customWidth="1"/>
    <col min="16138" max="16138" width="21.19921875" style="126" bestFit="1" customWidth="1"/>
    <col min="16139" max="16140" width="13.19921875" style="126" customWidth="1"/>
    <col min="16141" max="16141" width="13.53125" style="126" bestFit="1" customWidth="1"/>
    <col min="16142" max="16142" width="19.796875" style="126" bestFit="1" customWidth="1"/>
    <col min="16143" max="16143" width="8.73046875" style="126"/>
    <col min="16144" max="16146" width="0" style="126" hidden="1" customWidth="1"/>
    <col min="16147" max="16147" width="10.796875" style="126" customWidth="1"/>
    <col min="16148" max="16384" width="8.73046875" style="126"/>
  </cols>
  <sheetData>
    <row r="1" spans="1:18" x14ac:dyDescent="0.4">
      <c r="M1" s="126"/>
      <c r="N1" s="126"/>
      <c r="O1" s="126"/>
    </row>
    <row r="2" spans="1:18" x14ac:dyDescent="0.4">
      <c r="B2" s="206"/>
      <c r="C2" s="207"/>
      <c r="D2" s="207"/>
      <c r="E2" s="208"/>
      <c r="F2" s="208"/>
      <c r="G2" s="208"/>
      <c r="H2" s="209"/>
      <c r="I2" s="209"/>
      <c r="J2" s="209"/>
      <c r="K2" s="209"/>
      <c r="L2" s="209"/>
      <c r="M2" s="210"/>
      <c r="N2" s="210"/>
      <c r="O2" s="210"/>
      <c r="P2" s="210"/>
      <c r="Q2" s="210"/>
      <c r="R2" s="211"/>
    </row>
    <row r="3" spans="1:18" x14ac:dyDescent="0.4">
      <c r="B3" s="212"/>
      <c r="C3" s="213" t="s">
        <v>170</v>
      </c>
      <c r="D3" s="213"/>
      <c r="E3" s="214"/>
      <c r="F3" s="214"/>
      <c r="G3" s="214"/>
      <c r="H3" s="215"/>
      <c r="I3" s="215"/>
      <c r="J3" s="215"/>
      <c r="K3" s="215"/>
      <c r="L3" s="215"/>
      <c r="M3" s="216"/>
      <c r="N3" s="216"/>
      <c r="O3" s="216"/>
      <c r="P3" s="216"/>
      <c r="Q3" s="216"/>
      <c r="R3" s="217"/>
    </row>
    <row r="4" spans="1:18" x14ac:dyDescent="0.4">
      <c r="B4" s="218"/>
      <c r="C4" s="213" t="s">
        <v>168</v>
      </c>
      <c r="D4" s="213"/>
      <c r="E4" s="216"/>
      <c r="F4" s="216"/>
      <c r="G4" s="216"/>
      <c r="H4" s="215"/>
      <c r="I4" s="215"/>
      <c r="J4" s="215"/>
      <c r="K4" s="215"/>
      <c r="L4" s="215"/>
      <c r="M4" s="216"/>
      <c r="N4" s="216"/>
      <c r="O4" s="216"/>
      <c r="P4" s="216"/>
      <c r="Q4" s="216"/>
      <c r="R4" s="217"/>
    </row>
    <row r="5" spans="1:18" x14ac:dyDescent="0.4">
      <c r="B5" s="219"/>
      <c r="C5" s="220"/>
      <c r="D5" s="220"/>
      <c r="E5" s="220"/>
      <c r="F5" s="220"/>
      <c r="G5" s="220"/>
      <c r="H5" s="221"/>
      <c r="I5" s="221"/>
      <c r="J5" s="221"/>
      <c r="K5" s="221"/>
      <c r="L5" s="221"/>
      <c r="M5" s="220"/>
      <c r="N5" s="220"/>
      <c r="O5" s="220"/>
      <c r="P5" s="220"/>
      <c r="Q5" s="220"/>
      <c r="R5" s="222"/>
    </row>
    <row r="6" spans="1:18" s="142" customFormat="1" ht="15.4" thickBot="1" x14ac:dyDescent="0.45">
      <c r="B6" s="144"/>
      <c r="C6" s="144"/>
      <c r="D6" s="144"/>
      <c r="E6" s="144"/>
      <c r="F6" s="144"/>
      <c r="G6" s="144"/>
      <c r="H6" s="145"/>
      <c r="I6" s="145"/>
      <c r="J6" s="145"/>
      <c r="K6" s="145"/>
      <c r="L6" s="145"/>
      <c r="M6" s="144"/>
      <c r="N6" s="144"/>
      <c r="O6" s="144"/>
      <c r="P6" s="144"/>
      <c r="Q6" s="144"/>
      <c r="R6" s="144"/>
    </row>
    <row r="7" spans="1:18" s="146" customFormat="1" ht="15.4" thickBot="1" x14ac:dyDescent="0.45">
      <c r="B7" s="251" t="s">
        <v>409</v>
      </c>
      <c r="C7" s="277" t="s">
        <v>171</v>
      </c>
      <c r="D7" s="278"/>
      <c r="E7" s="278"/>
      <c r="F7" s="278"/>
      <c r="G7" s="278"/>
      <c r="H7" s="278"/>
      <c r="I7" s="278"/>
      <c r="J7" s="278"/>
      <c r="K7" s="278"/>
      <c r="L7" s="278"/>
      <c r="M7" s="278"/>
      <c r="N7" s="278"/>
      <c r="O7" s="279"/>
      <c r="P7" s="277" t="s">
        <v>410</v>
      </c>
      <c r="Q7" s="278"/>
      <c r="R7" s="279"/>
    </row>
    <row r="8" spans="1:18" s="143" customFormat="1" ht="15.4" thickBot="1" x14ac:dyDescent="0.45">
      <c r="A8" s="146"/>
      <c r="B8" s="250"/>
      <c r="C8" s="250"/>
      <c r="D8" s="250"/>
      <c r="E8" s="250"/>
      <c r="F8" s="250"/>
      <c r="G8" s="250"/>
      <c r="H8" s="250"/>
      <c r="I8" s="250"/>
      <c r="J8" s="250"/>
      <c r="K8" s="250"/>
      <c r="L8" s="250"/>
      <c r="M8" s="250"/>
      <c r="N8" s="250"/>
      <c r="O8" s="250"/>
      <c r="P8" s="280"/>
      <c r="Q8" s="280"/>
      <c r="R8" s="280"/>
    </row>
    <row r="9" spans="1:18" s="248" customFormat="1" ht="39" customHeight="1" x14ac:dyDescent="0.45">
      <c r="A9" s="249"/>
      <c r="B9" s="269" t="s">
        <v>172</v>
      </c>
      <c r="C9" s="271" t="s">
        <v>173</v>
      </c>
      <c r="D9" s="273" t="s">
        <v>175</v>
      </c>
      <c r="E9" s="274"/>
      <c r="F9" s="273" t="s">
        <v>411</v>
      </c>
      <c r="G9" s="274"/>
      <c r="H9" s="273" t="s">
        <v>176</v>
      </c>
      <c r="I9" s="274"/>
      <c r="J9" s="291" t="s">
        <v>412</v>
      </c>
      <c r="K9" s="292"/>
      <c r="L9" s="271" t="s">
        <v>413</v>
      </c>
      <c r="M9" s="281" t="s">
        <v>177</v>
      </c>
      <c r="N9" s="283" t="s">
        <v>179</v>
      </c>
      <c r="O9" s="285" t="s">
        <v>178</v>
      </c>
      <c r="P9" s="287" t="s">
        <v>180</v>
      </c>
      <c r="Q9" s="271" t="s">
        <v>181</v>
      </c>
      <c r="R9" s="289" t="s">
        <v>182</v>
      </c>
    </row>
    <row r="10" spans="1:18" s="248" customFormat="1" x14ac:dyDescent="0.45">
      <c r="A10" s="249"/>
      <c r="B10" s="270"/>
      <c r="C10" s="272"/>
      <c r="D10" s="275"/>
      <c r="E10" s="276"/>
      <c r="F10" s="275"/>
      <c r="G10" s="276"/>
      <c r="H10" s="275"/>
      <c r="I10" s="276"/>
      <c r="J10" s="293"/>
      <c r="K10" s="294"/>
      <c r="L10" s="272"/>
      <c r="M10" s="282"/>
      <c r="N10" s="284"/>
      <c r="O10" s="286"/>
      <c r="P10" s="288"/>
      <c r="Q10" s="272"/>
      <c r="R10" s="290"/>
    </row>
    <row r="11" spans="1:18" ht="15.75" customHeight="1" x14ac:dyDescent="0.4">
      <c r="A11" s="142"/>
      <c r="B11" s="148"/>
      <c r="C11" s="244" t="s">
        <v>142</v>
      </c>
      <c r="D11" s="267" t="s">
        <v>142</v>
      </c>
      <c r="E11" s="268"/>
      <c r="F11" s="267" t="s">
        <v>142</v>
      </c>
      <c r="G11" s="268"/>
      <c r="H11" s="267" t="s">
        <v>142</v>
      </c>
      <c r="I11" s="268"/>
      <c r="J11" s="267" t="s">
        <v>142</v>
      </c>
      <c r="K11" s="268"/>
      <c r="L11" s="243" t="s">
        <v>142</v>
      </c>
      <c r="M11" s="242" t="s">
        <v>143</v>
      </c>
      <c r="N11" s="241"/>
      <c r="O11" s="241"/>
      <c r="P11" s="247"/>
      <c r="Q11" s="246"/>
      <c r="R11" s="245"/>
    </row>
    <row r="12" spans="1:18" x14ac:dyDescent="0.4">
      <c r="A12" s="142"/>
      <c r="B12" s="148"/>
      <c r="C12" s="244" t="s">
        <v>183</v>
      </c>
      <c r="D12" s="267" t="s">
        <v>183</v>
      </c>
      <c r="E12" s="268"/>
      <c r="F12" s="267" t="s">
        <v>183</v>
      </c>
      <c r="G12" s="268"/>
      <c r="H12" s="267" t="s">
        <v>414</v>
      </c>
      <c r="I12" s="268"/>
      <c r="J12" s="267" t="s">
        <v>414</v>
      </c>
      <c r="K12" s="268"/>
      <c r="L12" s="243" t="s">
        <v>183</v>
      </c>
      <c r="M12" s="242" t="s">
        <v>414</v>
      </c>
      <c r="N12" s="241" t="s">
        <v>183</v>
      </c>
      <c r="O12" s="241" t="s">
        <v>183</v>
      </c>
      <c r="P12" s="240" t="s">
        <v>183</v>
      </c>
      <c r="Q12" s="239" t="s">
        <v>183</v>
      </c>
      <c r="R12" s="238" t="s">
        <v>183</v>
      </c>
    </row>
    <row r="13" spans="1:18" s="149" customFormat="1" ht="18" x14ac:dyDescent="0.6">
      <c r="A13" s="142"/>
      <c r="B13" s="150"/>
      <c r="C13" s="154"/>
      <c r="D13" s="154"/>
      <c r="E13" s="154"/>
      <c r="F13" s="154"/>
      <c r="G13" s="153"/>
      <c r="H13" s="223"/>
      <c r="I13" s="237"/>
      <c r="J13" s="223"/>
      <c r="K13" s="237"/>
      <c r="L13" s="154" t="s">
        <v>415</v>
      </c>
      <c r="M13" s="153" t="s">
        <v>416</v>
      </c>
      <c r="N13" s="153" t="s">
        <v>417</v>
      </c>
      <c r="O13" s="154" t="s">
        <v>416</v>
      </c>
      <c r="P13" s="236" t="s">
        <v>408</v>
      </c>
      <c r="Q13" s="235" t="s">
        <v>422</v>
      </c>
      <c r="R13" s="234" t="s">
        <v>423</v>
      </c>
    </row>
    <row r="14" spans="1:18" s="152" customFormat="1" ht="18" customHeight="1" thickBot="1" x14ac:dyDescent="0.45">
      <c r="A14" s="142"/>
      <c r="B14" s="151"/>
      <c r="C14" s="155"/>
      <c r="D14" s="233" t="s">
        <v>144</v>
      </c>
      <c r="E14" s="233" t="s">
        <v>145</v>
      </c>
      <c r="F14" s="233" t="s">
        <v>144</v>
      </c>
      <c r="G14" s="233" t="s">
        <v>145</v>
      </c>
      <c r="H14" s="233" t="s">
        <v>144</v>
      </c>
      <c r="I14" s="233" t="s">
        <v>145</v>
      </c>
      <c r="J14" s="233" t="s">
        <v>144</v>
      </c>
      <c r="K14" s="233" t="s">
        <v>145</v>
      </c>
      <c r="L14" s="233" t="s">
        <v>184</v>
      </c>
      <c r="M14" s="233" t="s">
        <v>418</v>
      </c>
      <c r="N14" s="233" t="s">
        <v>418</v>
      </c>
      <c r="O14" s="233" t="s">
        <v>418</v>
      </c>
      <c r="P14" s="156"/>
      <c r="Q14" s="155"/>
      <c r="R14" s="160"/>
    </row>
    <row r="15" spans="1:18" ht="20.25" customHeight="1" thickBot="1" x14ac:dyDescent="0.45">
      <c r="A15" s="142"/>
      <c r="B15" s="232"/>
      <c r="C15" s="231"/>
      <c r="D15" s="231"/>
      <c r="E15" s="228"/>
      <c r="F15" s="228"/>
      <c r="G15" s="228"/>
      <c r="H15" s="228"/>
      <c r="I15" s="230"/>
      <c r="J15" s="230"/>
      <c r="K15" s="230"/>
      <c r="L15" s="229" t="str">
        <f>"4.5." &amp; 'n°8 Resultaten'!B5</f>
        <v>4.5.Gelieve eerst de selectie van het type te voltooien</v>
      </c>
      <c r="M15" s="228"/>
      <c r="N15" s="227"/>
      <c r="O15" s="227"/>
      <c r="P15" s="226" t="str">
        <f>'n°8 Resultaten'!O4</f>
        <v/>
      </c>
      <c r="Q15" s="256">
        <f>'n°8 Resultaten'!O5</f>
        <v>1</v>
      </c>
      <c r="R15" s="257">
        <f>'n°8 Resultaten'!O6</f>
        <v>1</v>
      </c>
    </row>
    <row r="16" spans="1:18" x14ac:dyDescent="0.4">
      <c r="B16" s="157"/>
      <c r="F16" s="157"/>
      <c r="G16" s="157"/>
      <c r="M16" s="147"/>
      <c r="N16" s="147"/>
    </row>
    <row r="17" spans="2:7" x14ac:dyDescent="0.4">
      <c r="B17" s="225"/>
      <c r="C17" s="143" t="s">
        <v>185</v>
      </c>
      <c r="D17" s="143"/>
      <c r="F17" s="137"/>
      <c r="G17" s="137"/>
    </row>
    <row r="18" spans="2:7" x14ac:dyDescent="0.4">
      <c r="B18" s="224"/>
      <c r="C18" s="143" t="s">
        <v>419</v>
      </c>
      <c r="D18" s="143"/>
      <c r="F18" s="137"/>
      <c r="G18" s="137"/>
    </row>
    <row r="19" spans="2:7" x14ac:dyDescent="0.4">
      <c r="B19" s="159"/>
      <c r="F19" s="137"/>
      <c r="G19" s="137"/>
    </row>
    <row r="20" spans="2:7" x14ac:dyDescent="0.4">
      <c r="B20" s="142"/>
      <c r="F20" s="137"/>
      <c r="G20" s="137"/>
    </row>
    <row r="21" spans="2:7" x14ac:dyDescent="0.4">
      <c r="G21" s="137"/>
    </row>
    <row r="22" spans="2:7" x14ac:dyDescent="0.4">
      <c r="G22" s="137"/>
    </row>
    <row r="23" spans="2:7" x14ac:dyDescent="0.4">
      <c r="G23" s="137"/>
    </row>
    <row r="24" spans="2:7" x14ac:dyDescent="0.4">
      <c r="G24" s="137"/>
    </row>
    <row r="25" spans="2:7" x14ac:dyDescent="0.4">
      <c r="G25" s="137"/>
    </row>
    <row r="26" spans="2:7" x14ac:dyDescent="0.4">
      <c r="G26" s="137"/>
    </row>
    <row r="27" spans="2:7" x14ac:dyDescent="0.4">
      <c r="G27" s="137"/>
    </row>
    <row r="28" spans="2:7" x14ac:dyDescent="0.4">
      <c r="G28" s="137"/>
    </row>
  </sheetData>
  <sheetProtection algorithmName="SHA-512" hashValue="i/e4v+aFjDfMY2dL0B1Y746BXjqNiwSqZQFA6X4eAtWVDY+59DfP4TDChokfpkk/ds+BnygBuRdAjxY2gOtPmA==" saltValue="CgwLNuiIEa4fIOf3gcPg4Q==" spinCount="100000" sheet="1" objects="1" scenarios="1"/>
  <protectedRanges>
    <protectedRange sqref="B15:K15 M15:O15" name="Range1"/>
  </protectedRanges>
  <mergeCells count="24">
    <mergeCell ref="P7:R7"/>
    <mergeCell ref="P8:R8"/>
    <mergeCell ref="C7:O7"/>
    <mergeCell ref="L9:L10"/>
    <mergeCell ref="M9:M10"/>
    <mergeCell ref="N9:N10"/>
    <mergeCell ref="O9:O10"/>
    <mergeCell ref="P9:P10"/>
    <mergeCell ref="Q9:Q10"/>
    <mergeCell ref="R9:R10"/>
    <mergeCell ref="J9:K10"/>
    <mergeCell ref="J11:K11"/>
    <mergeCell ref="J12:K12"/>
    <mergeCell ref="B9:B10"/>
    <mergeCell ref="C9:C10"/>
    <mergeCell ref="D9:E10"/>
    <mergeCell ref="F9:G10"/>
    <mergeCell ref="D11:E11"/>
    <mergeCell ref="F12:G12"/>
    <mergeCell ref="F11:G11"/>
    <mergeCell ref="D12:E12"/>
    <mergeCell ref="H11:I11"/>
    <mergeCell ref="H9:I10"/>
    <mergeCell ref="H12:I12"/>
  </mergeCells>
  <conditionalFormatting sqref="M12:HZ12 F12:H12 A12:D12">
    <cfRule type="cellIs" dxfId="50" priority="3" stopIfTrue="1" operator="equal">
      <formula>"obligatoire"</formula>
    </cfRule>
  </conditionalFormatting>
  <conditionalFormatting sqref="L12">
    <cfRule type="cellIs" dxfId="49" priority="2" stopIfTrue="1" operator="equal">
      <formula>"obligatoire"</formula>
    </cfRule>
  </conditionalFormatting>
  <conditionalFormatting sqref="J12">
    <cfRule type="cellIs" dxfId="48" priority="1" stopIfTrue="1" operator="equal">
      <formula>"obligatoire"</formula>
    </cfRule>
  </conditionalFormatting>
  <dataValidations count="7">
    <dataValidation type="list" allowBlank="1" showInputMessage="1" showErrorMessage="1" sqref="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JI65520:JI65538 TE65520:TE65538 ADA65520:ADA65538 AMW65520:AMW65538 AWS65520:AWS65538 BGO65520:BGO65538 BQK65520:BQK65538 CAG65520:CAG65538 CKC65520:CKC65538 CTY65520:CTY65538 DDU65520:DDU65538 DNQ65520:DNQ65538 DXM65520:DXM65538 EHI65520:EHI65538 ERE65520:ERE65538 FBA65520:FBA65538 FKW65520:FKW65538 FUS65520:FUS65538 GEO65520:GEO65538 GOK65520:GOK65538 GYG65520:GYG65538 HIC65520:HIC65538 HRY65520:HRY65538 IBU65520:IBU65538 ILQ65520:ILQ65538 IVM65520:IVM65538 JFI65520:JFI65538 JPE65520:JPE65538 JZA65520:JZA65538 KIW65520:KIW65538 KSS65520:KSS65538 LCO65520:LCO65538 LMK65520:LMK65538 LWG65520:LWG65538 MGC65520:MGC65538 MPY65520:MPY65538 MZU65520:MZU65538 NJQ65520:NJQ65538 NTM65520:NTM65538 ODI65520:ODI65538 ONE65520:ONE65538 OXA65520:OXA65538 PGW65520:PGW65538 PQS65520:PQS65538 QAO65520:QAO65538 QKK65520:QKK65538 QUG65520:QUG65538 REC65520:REC65538 RNY65520:RNY65538 RXU65520:RXU65538 SHQ65520:SHQ65538 SRM65520:SRM65538 TBI65520:TBI65538 TLE65520:TLE65538 TVA65520:TVA65538 UEW65520:UEW65538 UOS65520:UOS65538 UYO65520:UYO65538 VIK65520:VIK65538 VSG65520:VSG65538 WCC65520:WCC65538 WLY65520:WLY65538 WVU65520:WVU65538 JI131056:JI131074 TE131056:TE131074 ADA131056:ADA131074 AMW131056:AMW131074 AWS131056:AWS131074 BGO131056:BGO131074 BQK131056:BQK131074 CAG131056:CAG131074 CKC131056:CKC131074 CTY131056:CTY131074 DDU131056:DDU131074 DNQ131056:DNQ131074 DXM131056:DXM131074 EHI131056:EHI131074 ERE131056:ERE131074 FBA131056:FBA131074 FKW131056:FKW131074 FUS131056:FUS131074 GEO131056:GEO131074 GOK131056:GOK131074 GYG131056:GYG131074 HIC131056:HIC131074 HRY131056:HRY131074 IBU131056:IBU131074 ILQ131056:ILQ131074 IVM131056:IVM131074 JFI131056:JFI131074 JPE131056:JPE131074 JZA131056:JZA131074 KIW131056:KIW131074 KSS131056:KSS131074 LCO131056:LCO131074 LMK131056:LMK131074 LWG131056:LWG131074 MGC131056:MGC131074 MPY131056:MPY131074 MZU131056:MZU131074 NJQ131056:NJQ131074 NTM131056:NTM131074 ODI131056:ODI131074 ONE131056:ONE131074 OXA131056:OXA131074 PGW131056:PGW131074 PQS131056:PQS131074 QAO131056:QAO131074 QKK131056:QKK131074 QUG131056:QUG131074 REC131056:REC131074 RNY131056:RNY131074 RXU131056:RXU131074 SHQ131056:SHQ131074 SRM131056:SRM131074 TBI131056:TBI131074 TLE131056:TLE131074 TVA131056:TVA131074 UEW131056:UEW131074 UOS131056:UOS131074 UYO131056:UYO131074 VIK131056:VIK131074 VSG131056:VSG131074 WCC131056:WCC131074 WLY131056:WLY131074 WVU131056:WVU131074 JI196592:JI196610 TE196592:TE196610 ADA196592:ADA196610 AMW196592:AMW196610 AWS196592:AWS196610 BGO196592:BGO196610 BQK196592:BQK196610 CAG196592:CAG196610 CKC196592:CKC196610 CTY196592:CTY196610 DDU196592:DDU196610 DNQ196592:DNQ196610 DXM196592:DXM196610 EHI196592:EHI196610 ERE196592:ERE196610 FBA196592:FBA196610 FKW196592:FKW196610 FUS196592:FUS196610 GEO196592:GEO196610 GOK196592:GOK196610 GYG196592:GYG196610 HIC196592:HIC196610 HRY196592:HRY196610 IBU196592:IBU196610 ILQ196592:ILQ196610 IVM196592:IVM196610 JFI196592:JFI196610 JPE196592:JPE196610 JZA196592:JZA196610 KIW196592:KIW196610 KSS196592:KSS196610 LCO196592:LCO196610 LMK196592:LMK196610 LWG196592:LWG196610 MGC196592:MGC196610 MPY196592:MPY196610 MZU196592:MZU196610 NJQ196592:NJQ196610 NTM196592:NTM196610 ODI196592:ODI196610 ONE196592:ONE196610 OXA196592:OXA196610 PGW196592:PGW196610 PQS196592:PQS196610 QAO196592:QAO196610 QKK196592:QKK196610 QUG196592:QUG196610 REC196592:REC196610 RNY196592:RNY196610 RXU196592:RXU196610 SHQ196592:SHQ196610 SRM196592:SRM196610 TBI196592:TBI196610 TLE196592:TLE196610 TVA196592:TVA196610 UEW196592:UEW196610 UOS196592:UOS196610 UYO196592:UYO196610 VIK196592:VIK196610 VSG196592:VSG196610 WCC196592:WCC196610 WLY196592:WLY196610 WVU196592:WVU196610 JI262128:JI262146 TE262128:TE262146 ADA262128:ADA262146 AMW262128:AMW262146 AWS262128:AWS262146 BGO262128:BGO262146 BQK262128:BQK262146 CAG262128:CAG262146 CKC262128:CKC262146 CTY262128:CTY262146 DDU262128:DDU262146 DNQ262128:DNQ262146 DXM262128:DXM262146 EHI262128:EHI262146 ERE262128:ERE262146 FBA262128:FBA262146 FKW262128:FKW262146 FUS262128:FUS262146 GEO262128:GEO262146 GOK262128:GOK262146 GYG262128:GYG262146 HIC262128:HIC262146 HRY262128:HRY262146 IBU262128:IBU262146 ILQ262128:ILQ262146 IVM262128:IVM262146 JFI262128:JFI262146 JPE262128:JPE262146 JZA262128:JZA262146 KIW262128:KIW262146 KSS262128:KSS262146 LCO262128:LCO262146 LMK262128:LMK262146 LWG262128:LWG262146 MGC262128:MGC262146 MPY262128:MPY262146 MZU262128:MZU262146 NJQ262128:NJQ262146 NTM262128:NTM262146 ODI262128:ODI262146 ONE262128:ONE262146 OXA262128:OXA262146 PGW262128:PGW262146 PQS262128:PQS262146 QAO262128:QAO262146 QKK262128:QKK262146 QUG262128:QUG262146 REC262128:REC262146 RNY262128:RNY262146 RXU262128:RXU262146 SHQ262128:SHQ262146 SRM262128:SRM262146 TBI262128:TBI262146 TLE262128:TLE262146 TVA262128:TVA262146 UEW262128:UEW262146 UOS262128:UOS262146 UYO262128:UYO262146 VIK262128:VIK262146 VSG262128:VSG262146 WCC262128:WCC262146 WLY262128:WLY262146 WVU262128:WVU262146 JI327664:JI327682 TE327664:TE327682 ADA327664:ADA327682 AMW327664:AMW327682 AWS327664:AWS327682 BGO327664:BGO327682 BQK327664:BQK327682 CAG327664:CAG327682 CKC327664:CKC327682 CTY327664:CTY327682 DDU327664:DDU327682 DNQ327664:DNQ327682 DXM327664:DXM327682 EHI327664:EHI327682 ERE327664:ERE327682 FBA327664:FBA327682 FKW327664:FKW327682 FUS327664:FUS327682 GEO327664:GEO327682 GOK327664:GOK327682 GYG327664:GYG327682 HIC327664:HIC327682 HRY327664:HRY327682 IBU327664:IBU327682 ILQ327664:ILQ327682 IVM327664:IVM327682 JFI327664:JFI327682 JPE327664:JPE327682 JZA327664:JZA327682 KIW327664:KIW327682 KSS327664:KSS327682 LCO327664:LCO327682 LMK327664:LMK327682 LWG327664:LWG327682 MGC327664:MGC327682 MPY327664:MPY327682 MZU327664:MZU327682 NJQ327664:NJQ327682 NTM327664:NTM327682 ODI327664:ODI327682 ONE327664:ONE327682 OXA327664:OXA327682 PGW327664:PGW327682 PQS327664:PQS327682 QAO327664:QAO327682 QKK327664:QKK327682 QUG327664:QUG327682 REC327664:REC327682 RNY327664:RNY327682 RXU327664:RXU327682 SHQ327664:SHQ327682 SRM327664:SRM327682 TBI327664:TBI327682 TLE327664:TLE327682 TVA327664:TVA327682 UEW327664:UEW327682 UOS327664:UOS327682 UYO327664:UYO327682 VIK327664:VIK327682 VSG327664:VSG327682 WCC327664:WCC327682 WLY327664:WLY327682 WVU327664:WVU327682 JI393200:JI393218 TE393200:TE393218 ADA393200:ADA393218 AMW393200:AMW393218 AWS393200:AWS393218 BGO393200:BGO393218 BQK393200:BQK393218 CAG393200:CAG393218 CKC393200:CKC393218 CTY393200:CTY393218 DDU393200:DDU393218 DNQ393200:DNQ393218 DXM393200:DXM393218 EHI393200:EHI393218 ERE393200:ERE393218 FBA393200:FBA393218 FKW393200:FKW393218 FUS393200:FUS393218 GEO393200:GEO393218 GOK393200:GOK393218 GYG393200:GYG393218 HIC393200:HIC393218 HRY393200:HRY393218 IBU393200:IBU393218 ILQ393200:ILQ393218 IVM393200:IVM393218 JFI393200:JFI393218 JPE393200:JPE393218 JZA393200:JZA393218 KIW393200:KIW393218 KSS393200:KSS393218 LCO393200:LCO393218 LMK393200:LMK393218 LWG393200:LWG393218 MGC393200:MGC393218 MPY393200:MPY393218 MZU393200:MZU393218 NJQ393200:NJQ393218 NTM393200:NTM393218 ODI393200:ODI393218 ONE393200:ONE393218 OXA393200:OXA393218 PGW393200:PGW393218 PQS393200:PQS393218 QAO393200:QAO393218 QKK393200:QKK393218 QUG393200:QUG393218 REC393200:REC393218 RNY393200:RNY393218 RXU393200:RXU393218 SHQ393200:SHQ393218 SRM393200:SRM393218 TBI393200:TBI393218 TLE393200:TLE393218 TVA393200:TVA393218 UEW393200:UEW393218 UOS393200:UOS393218 UYO393200:UYO393218 VIK393200:VIK393218 VSG393200:VSG393218 WCC393200:WCC393218 WLY393200:WLY393218 WVU393200:WVU393218 JI458736:JI458754 TE458736:TE458754 ADA458736:ADA458754 AMW458736:AMW458754 AWS458736:AWS458754 BGO458736:BGO458754 BQK458736:BQK458754 CAG458736:CAG458754 CKC458736:CKC458754 CTY458736:CTY458754 DDU458736:DDU458754 DNQ458736:DNQ458754 DXM458736:DXM458754 EHI458736:EHI458754 ERE458736:ERE458754 FBA458736:FBA458754 FKW458736:FKW458754 FUS458736:FUS458754 GEO458736:GEO458754 GOK458736:GOK458754 GYG458736:GYG458754 HIC458736:HIC458754 HRY458736:HRY458754 IBU458736:IBU458754 ILQ458736:ILQ458754 IVM458736:IVM458754 JFI458736:JFI458754 JPE458736:JPE458754 JZA458736:JZA458754 KIW458736:KIW458754 KSS458736:KSS458754 LCO458736:LCO458754 LMK458736:LMK458754 LWG458736:LWG458754 MGC458736:MGC458754 MPY458736:MPY458754 MZU458736:MZU458754 NJQ458736:NJQ458754 NTM458736:NTM458754 ODI458736:ODI458754 ONE458736:ONE458754 OXA458736:OXA458754 PGW458736:PGW458754 PQS458736:PQS458754 QAO458736:QAO458754 QKK458736:QKK458754 QUG458736:QUG458754 REC458736:REC458754 RNY458736:RNY458754 RXU458736:RXU458754 SHQ458736:SHQ458754 SRM458736:SRM458754 TBI458736:TBI458754 TLE458736:TLE458754 TVA458736:TVA458754 UEW458736:UEW458754 UOS458736:UOS458754 UYO458736:UYO458754 VIK458736:VIK458754 VSG458736:VSG458754 WCC458736:WCC458754 WLY458736:WLY458754 WVU458736:WVU458754 JI524272:JI524290 TE524272:TE524290 ADA524272:ADA524290 AMW524272:AMW524290 AWS524272:AWS524290 BGO524272:BGO524290 BQK524272:BQK524290 CAG524272:CAG524290 CKC524272:CKC524290 CTY524272:CTY524290 DDU524272:DDU524290 DNQ524272:DNQ524290 DXM524272:DXM524290 EHI524272:EHI524290 ERE524272:ERE524290 FBA524272:FBA524290 FKW524272:FKW524290 FUS524272:FUS524290 GEO524272:GEO524290 GOK524272:GOK524290 GYG524272:GYG524290 HIC524272:HIC524290 HRY524272:HRY524290 IBU524272:IBU524290 ILQ524272:ILQ524290 IVM524272:IVM524290 JFI524272:JFI524290 JPE524272:JPE524290 JZA524272:JZA524290 KIW524272:KIW524290 KSS524272:KSS524290 LCO524272:LCO524290 LMK524272:LMK524290 LWG524272:LWG524290 MGC524272:MGC524290 MPY524272:MPY524290 MZU524272:MZU524290 NJQ524272:NJQ524290 NTM524272:NTM524290 ODI524272:ODI524290 ONE524272:ONE524290 OXA524272:OXA524290 PGW524272:PGW524290 PQS524272:PQS524290 QAO524272:QAO524290 QKK524272:QKK524290 QUG524272:QUG524290 REC524272:REC524290 RNY524272:RNY524290 RXU524272:RXU524290 SHQ524272:SHQ524290 SRM524272:SRM524290 TBI524272:TBI524290 TLE524272:TLE524290 TVA524272:TVA524290 UEW524272:UEW524290 UOS524272:UOS524290 UYO524272:UYO524290 VIK524272:VIK524290 VSG524272:VSG524290 WCC524272:WCC524290 WLY524272:WLY524290 WVU524272:WVU524290 JI589808:JI589826 TE589808:TE589826 ADA589808:ADA589826 AMW589808:AMW589826 AWS589808:AWS589826 BGO589808:BGO589826 BQK589808:BQK589826 CAG589808:CAG589826 CKC589808:CKC589826 CTY589808:CTY589826 DDU589808:DDU589826 DNQ589808:DNQ589826 DXM589808:DXM589826 EHI589808:EHI589826 ERE589808:ERE589826 FBA589808:FBA589826 FKW589808:FKW589826 FUS589808:FUS589826 GEO589808:GEO589826 GOK589808:GOK589826 GYG589808:GYG589826 HIC589808:HIC589826 HRY589808:HRY589826 IBU589808:IBU589826 ILQ589808:ILQ589826 IVM589808:IVM589826 JFI589808:JFI589826 JPE589808:JPE589826 JZA589808:JZA589826 KIW589808:KIW589826 KSS589808:KSS589826 LCO589808:LCO589826 LMK589808:LMK589826 LWG589808:LWG589826 MGC589808:MGC589826 MPY589808:MPY589826 MZU589808:MZU589826 NJQ589808:NJQ589826 NTM589808:NTM589826 ODI589808:ODI589826 ONE589808:ONE589826 OXA589808:OXA589826 PGW589808:PGW589826 PQS589808:PQS589826 QAO589808:QAO589826 QKK589808:QKK589826 QUG589808:QUG589826 REC589808:REC589826 RNY589808:RNY589826 RXU589808:RXU589826 SHQ589808:SHQ589826 SRM589808:SRM589826 TBI589808:TBI589826 TLE589808:TLE589826 TVA589808:TVA589826 UEW589808:UEW589826 UOS589808:UOS589826 UYO589808:UYO589826 VIK589808:VIK589826 VSG589808:VSG589826 WCC589808:WCC589826 WLY589808:WLY589826 WVU589808:WVU589826 JI655344:JI655362 TE655344:TE655362 ADA655344:ADA655362 AMW655344:AMW655362 AWS655344:AWS655362 BGO655344:BGO655362 BQK655344:BQK655362 CAG655344:CAG655362 CKC655344:CKC655362 CTY655344:CTY655362 DDU655344:DDU655362 DNQ655344:DNQ655362 DXM655344:DXM655362 EHI655344:EHI655362 ERE655344:ERE655362 FBA655344:FBA655362 FKW655344:FKW655362 FUS655344:FUS655362 GEO655344:GEO655362 GOK655344:GOK655362 GYG655344:GYG655362 HIC655344:HIC655362 HRY655344:HRY655362 IBU655344:IBU655362 ILQ655344:ILQ655362 IVM655344:IVM655362 JFI655344:JFI655362 JPE655344:JPE655362 JZA655344:JZA655362 KIW655344:KIW655362 KSS655344:KSS655362 LCO655344:LCO655362 LMK655344:LMK655362 LWG655344:LWG655362 MGC655344:MGC655362 MPY655344:MPY655362 MZU655344:MZU655362 NJQ655344:NJQ655362 NTM655344:NTM655362 ODI655344:ODI655362 ONE655344:ONE655362 OXA655344:OXA655362 PGW655344:PGW655362 PQS655344:PQS655362 QAO655344:QAO655362 QKK655344:QKK655362 QUG655344:QUG655362 REC655344:REC655362 RNY655344:RNY655362 RXU655344:RXU655362 SHQ655344:SHQ655362 SRM655344:SRM655362 TBI655344:TBI655362 TLE655344:TLE655362 TVA655344:TVA655362 UEW655344:UEW655362 UOS655344:UOS655362 UYO655344:UYO655362 VIK655344:VIK655362 VSG655344:VSG655362 WCC655344:WCC655362 WLY655344:WLY655362 WVU655344:WVU655362 JI720880:JI720898 TE720880:TE720898 ADA720880:ADA720898 AMW720880:AMW720898 AWS720880:AWS720898 BGO720880:BGO720898 BQK720880:BQK720898 CAG720880:CAG720898 CKC720880:CKC720898 CTY720880:CTY720898 DDU720880:DDU720898 DNQ720880:DNQ720898 DXM720880:DXM720898 EHI720880:EHI720898 ERE720880:ERE720898 FBA720880:FBA720898 FKW720880:FKW720898 FUS720880:FUS720898 GEO720880:GEO720898 GOK720880:GOK720898 GYG720880:GYG720898 HIC720880:HIC720898 HRY720880:HRY720898 IBU720880:IBU720898 ILQ720880:ILQ720898 IVM720880:IVM720898 JFI720880:JFI720898 JPE720880:JPE720898 JZA720880:JZA720898 KIW720880:KIW720898 KSS720880:KSS720898 LCO720880:LCO720898 LMK720880:LMK720898 LWG720880:LWG720898 MGC720880:MGC720898 MPY720880:MPY720898 MZU720880:MZU720898 NJQ720880:NJQ720898 NTM720880:NTM720898 ODI720880:ODI720898 ONE720880:ONE720898 OXA720880:OXA720898 PGW720880:PGW720898 PQS720880:PQS720898 QAO720880:QAO720898 QKK720880:QKK720898 QUG720880:QUG720898 REC720880:REC720898 RNY720880:RNY720898 RXU720880:RXU720898 SHQ720880:SHQ720898 SRM720880:SRM720898 TBI720880:TBI720898 TLE720880:TLE720898 TVA720880:TVA720898 UEW720880:UEW720898 UOS720880:UOS720898 UYO720880:UYO720898 VIK720880:VIK720898 VSG720880:VSG720898 WCC720880:WCC720898 WLY720880:WLY720898 WVU720880:WVU720898 JI786416:JI786434 TE786416:TE786434 ADA786416:ADA786434 AMW786416:AMW786434 AWS786416:AWS786434 BGO786416:BGO786434 BQK786416:BQK786434 CAG786416:CAG786434 CKC786416:CKC786434 CTY786416:CTY786434 DDU786416:DDU786434 DNQ786416:DNQ786434 DXM786416:DXM786434 EHI786416:EHI786434 ERE786416:ERE786434 FBA786416:FBA786434 FKW786416:FKW786434 FUS786416:FUS786434 GEO786416:GEO786434 GOK786416:GOK786434 GYG786416:GYG786434 HIC786416:HIC786434 HRY786416:HRY786434 IBU786416:IBU786434 ILQ786416:ILQ786434 IVM786416:IVM786434 JFI786416:JFI786434 JPE786416:JPE786434 JZA786416:JZA786434 KIW786416:KIW786434 KSS786416:KSS786434 LCO786416:LCO786434 LMK786416:LMK786434 LWG786416:LWG786434 MGC786416:MGC786434 MPY786416:MPY786434 MZU786416:MZU786434 NJQ786416:NJQ786434 NTM786416:NTM786434 ODI786416:ODI786434 ONE786416:ONE786434 OXA786416:OXA786434 PGW786416:PGW786434 PQS786416:PQS786434 QAO786416:QAO786434 QKK786416:QKK786434 QUG786416:QUG786434 REC786416:REC786434 RNY786416:RNY786434 RXU786416:RXU786434 SHQ786416:SHQ786434 SRM786416:SRM786434 TBI786416:TBI786434 TLE786416:TLE786434 TVA786416:TVA786434 UEW786416:UEW786434 UOS786416:UOS786434 UYO786416:UYO786434 VIK786416:VIK786434 VSG786416:VSG786434 WCC786416:WCC786434 WLY786416:WLY786434 WVU786416:WVU786434 JI851952:JI851970 TE851952:TE851970 ADA851952:ADA851970 AMW851952:AMW851970 AWS851952:AWS851970 BGO851952:BGO851970 BQK851952:BQK851970 CAG851952:CAG851970 CKC851952:CKC851970 CTY851952:CTY851970 DDU851952:DDU851970 DNQ851952:DNQ851970 DXM851952:DXM851970 EHI851952:EHI851970 ERE851952:ERE851970 FBA851952:FBA851970 FKW851952:FKW851970 FUS851952:FUS851970 GEO851952:GEO851970 GOK851952:GOK851970 GYG851952:GYG851970 HIC851952:HIC851970 HRY851952:HRY851970 IBU851952:IBU851970 ILQ851952:ILQ851970 IVM851952:IVM851970 JFI851952:JFI851970 JPE851952:JPE851970 JZA851952:JZA851970 KIW851952:KIW851970 KSS851952:KSS851970 LCO851952:LCO851970 LMK851952:LMK851970 LWG851952:LWG851970 MGC851952:MGC851970 MPY851952:MPY851970 MZU851952:MZU851970 NJQ851952:NJQ851970 NTM851952:NTM851970 ODI851952:ODI851970 ONE851952:ONE851970 OXA851952:OXA851970 PGW851952:PGW851970 PQS851952:PQS851970 QAO851952:QAO851970 QKK851952:QKK851970 QUG851952:QUG851970 REC851952:REC851970 RNY851952:RNY851970 RXU851952:RXU851970 SHQ851952:SHQ851970 SRM851952:SRM851970 TBI851952:TBI851970 TLE851952:TLE851970 TVA851952:TVA851970 UEW851952:UEW851970 UOS851952:UOS851970 UYO851952:UYO851970 VIK851952:VIK851970 VSG851952:VSG851970 WCC851952:WCC851970 WLY851952:WLY851970 WVU851952:WVU851970 JI917488:JI917506 TE917488:TE917506 ADA917488:ADA917506 AMW917488:AMW917506 AWS917488:AWS917506 BGO917488:BGO917506 BQK917488:BQK917506 CAG917488:CAG917506 CKC917488:CKC917506 CTY917488:CTY917506 DDU917488:DDU917506 DNQ917488:DNQ917506 DXM917488:DXM917506 EHI917488:EHI917506 ERE917488:ERE917506 FBA917488:FBA917506 FKW917488:FKW917506 FUS917488:FUS917506 GEO917488:GEO917506 GOK917488:GOK917506 GYG917488:GYG917506 HIC917488:HIC917506 HRY917488:HRY917506 IBU917488:IBU917506 ILQ917488:ILQ917506 IVM917488:IVM917506 JFI917488:JFI917506 JPE917488:JPE917506 JZA917488:JZA917506 KIW917488:KIW917506 KSS917488:KSS917506 LCO917488:LCO917506 LMK917488:LMK917506 LWG917488:LWG917506 MGC917488:MGC917506 MPY917488:MPY917506 MZU917488:MZU917506 NJQ917488:NJQ917506 NTM917488:NTM917506 ODI917488:ODI917506 ONE917488:ONE917506 OXA917488:OXA917506 PGW917488:PGW917506 PQS917488:PQS917506 QAO917488:QAO917506 QKK917488:QKK917506 QUG917488:QUG917506 REC917488:REC917506 RNY917488:RNY917506 RXU917488:RXU917506 SHQ917488:SHQ917506 SRM917488:SRM917506 TBI917488:TBI917506 TLE917488:TLE917506 TVA917488:TVA917506 UEW917488:UEW917506 UOS917488:UOS917506 UYO917488:UYO917506 VIK917488:VIK917506 VSG917488:VSG917506 WCC917488:WCC917506 WLY917488:WLY917506 WVU917488:WVU917506 JI983024:JI983042 TE983024:TE983042 ADA983024:ADA983042 AMW983024:AMW983042 AWS983024:AWS983042 BGO983024:BGO983042 BQK983024:BQK983042 CAG983024:CAG983042 CKC983024:CKC983042 CTY983024:CTY983042 DDU983024:DDU983042 DNQ983024:DNQ983042 DXM983024:DXM983042 EHI983024:EHI983042 ERE983024:ERE983042 FBA983024:FBA983042 FKW983024:FKW983042 FUS983024:FUS983042 GEO983024:GEO983042 GOK983024:GOK983042 GYG983024:GYG983042 HIC983024:HIC983042 HRY983024:HRY983042 IBU983024:IBU983042 ILQ983024:ILQ983042 IVM983024:IVM983042 JFI983024:JFI983042 JPE983024:JPE983042 JZA983024:JZA983042 KIW983024:KIW983042 KSS983024:KSS983042 LCO983024:LCO983042 LMK983024:LMK983042 LWG983024:LWG983042 MGC983024:MGC983042 MPY983024:MPY983042 MZU983024:MZU983042 NJQ983024:NJQ983042 NTM983024:NTM983042 ODI983024:ODI983042 ONE983024:ONE983042 OXA983024:OXA983042 PGW983024:PGW983042 PQS983024:PQS983042 QAO983024:QAO983042 QKK983024:QKK983042 QUG983024:QUG983042 REC983024:REC983042 RNY983024:RNY983042 RXU983024:RXU983042 SHQ983024:SHQ983042 SRM983024:SRM983042 TBI983024:TBI983042 TLE983024:TLE983042 TVA983024:TVA983042 UEW983024:UEW983042 UOS983024:UOS983042 UYO983024:UYO983042 VIK983024:VIK983042 VSG983024:VSG983042 WCC983024:WCC983042 WLY983024:WLY983042 WVU983024:WVU983042">
      <formula1>"oui, non"</formula1>
    </dataValidation>
    <dataValidation type="list" allowBlank="1" showInputMessage="1" showErrorMessage="1" sqref="JJ15 TF15 ADB15 AMX15 AWT15 BGP15 BQL15 CAH15 CKD15 CTZ15 DDV15 DNR15 DXN15 EHJ15 ERF15 FBB15 FKX15 FUT15 GEP15 GOL15 GYH15 HID15 HRZ15 IBV15 ILR15 IVN15 JFJ15 JPF15 JZB15 KIX15 KST15 LCP15 LML15 LWH15 MGD15 MPZ15 MZV15 NJR15 NTN15 ODJ15 ONF15 OXB15 PGX15 PQT15 QAP15 QKL15 QUH15 RED15 RNZ15 RXV15 SHR15 SRN15 TBJ15 TLF15 TVB15 UEX15 UOT15 UYP15 VIL15 VSH15 WCD15 WLZ15 WVV15 JJ65520:JJ65538 TF65520:TF65538 ADB65520:ADB65538 AMX65520:AMX65538 AWT65520:AWT65538 BGP65520:BGP65538 BQL65520:BQL65538 CAH65520:CAH65538 CKD65520:CKD65538 CTZ65520:CTZ65538 DDV65520:DDV65538 DNR65520:DNR65538 DXN65520:DXN65538 EHJ65520:EHJ65538 ERF65520:ERF65538 FBB65520:FBB65538 FKX65520:FKX65538 FUT65520:FUT65538 GEP65520:GEP65538 GOL65520:GOL65538 GYH65520:GYH65538 HID65520:HID65538 HRZ65520:HRZ65538 IBV65520:IBV65538 ILR65520:ILR65538 IVN65520:IVN65538 JFJ65520:JFJ65538 JPF65520:JPF65538 JZB65520:JZB65538 KIX65520:KIX65538 KST65520:KST65538 LCP65520:LCP65538 LML65520:LML65538 LWH65520:LWH65538 MGD65520:MGD65538 MPZ65520:MPZ65538 MZV65520:MZV65538 NJR65520:NJR65538 NTN65520:NTN65538 ODJ65520:ODJ65538 ONF65520:ONF65538 OXB65520:OXB65538 PGX65520:PGX65538 PQT65520:PQT65538 QAP65520:QAP65538 QKL65520:QKL65538 QUH65520:QUH65538 RED65520:RED65538 RNZ65520:RNZ65538 RXV65520:RXV65538 SHR65520:SHR65538 SRN65520:SRN65538 TBJ65520:TBJ65538 TLF65520:TLF65538 TVB65520:TVB65538 UEX65520:UEX65538 UOT65520:UOT65538 UYP65520:UYP65538 VIL65520:VIL65538 VSH65520:VSH65538 WCD65520:WCD65538 WLZ65520:WLZ65538 WVV65520:WVV65538 JJ131056:JJ131074 TF131056:TF131074 ADB131056:ADB131074 AMX131056:AMX131074 AWT131056:AWT131074 BGP131056:BGP131074 BQL131056:BQL131074 CAH131056:CAH131074 CKD131056:CKD131074 CTZ131056:CTZ131074 DDV131056:DDV131074 DNR131056:DNR131074 DXN131056:DXN131074 EHJ131056:EHJ131074 ERF131056:ERF131074 FBB131056:FBB131074 FKX131056:FKX131074 FUT131056:FUT131074 GEP131056:GEP131074 GOL131056:GOL131074 GYH131056:GYH131074 HID131056:HID131074 HRZ131056:HRZ131074 IBV131056:IBV131074 ILR131056:ILR131074 IVN131056:IVN131074 JFJ131056:JFJ131074 JPF131056:JPF131074 JZB131056:JZB131074 KIX131056:KIX131074 KST131056:KST131074 LCP131056:LCP131074 LML131056:LML131074 LWH131056:LWH131074 MGD131056:MGD131074 MPZ131056:MPZ131074 MZV131056:MZV131074 NJR131056:NJR131074 NTN131056:NTN131074 ODJ131056:ODJ131074 ONF131056:ONF131074 OXB131056:OXB131074 PGX131056:PGX131074 PQT131056:PQT131074 QAP131056:QAP131074 QKL131056:QKL131074 QUH131056:QUH131074 RED131056:RED131074 RNZ131056:RNZ131074 RXV131056:RXV131074 SHR131056:SHR131074 SRN131056:SRN131074 TBJ131056:TBJ131074 TLF131056:TLF131074 TVB131056:TVB131074 UEX131056:UEX131074 UOT131056:UOT131074 UYP131056:UYP131074 VIL131056:VIL131074 VSH131056:VSH131074 WCD131056:WCD131074 WLZ131056:WLZ131074 WVV131056:WVV131074 JJ196592:JJ196610 TF196592:TF196610 ADB196592:ADB196610 AMX196592:AMX196610 AWT196592:AWT196610 BGP196592:BGP196610 BQL196592:BQL196610 CAH196592:CAH196610 CKD196592:CKD196610 CTZ196592:CTZ196610 DDV196592:DDV196610 DNR196592:DNR196610 DXN196592:DXN196610 EHJ196592:EHJ196610 ERF196592:ERF196610 FBB196592:FBB196610 FKX196592:FKX196610 FUT196592:FUT196610 GEP196592:GEP196610 GOL196592:GOL196610 GYH196592:GYH196610 HID196592:HID196610 HRZ196592:HRZ196610 IBV196592:IBV196610 ILR196592:ILR196610 IVN196592:IVN196610 JFJ196592:JFJ196610 JPF196592:JPF196610 JZB196592:JZB196610 KIX196592:KIX196610 KST196592:KST196610 LCP196592:LCP196610 LML196592:LML196610 LWH196592:LWH196610 MGD196592:MGD196610 MPZ196592:MPZ196610 MZV196592:MZV196610 NJR196592:NJR196610 NTN196592:NTN196610 ODJ196592:ODJ196610 ONF196592:ONF196610 OXB196592:OXB196610 PGX196592:PGX196610 PQT196592:PQT196610 QAP196592:QAP196610 QKL196592:QKL196610 QUH196592:QUH196610 RED196592:RED196610 RNZ196592:RNZ196610 RXV196592:RXV196610 SHR196592:SHR196610 SRN196592:SRN196610 TBJ196592:TBJ196610 TLF196592:TLF196610 TVB196592:TVB196610 UEX196592:UEX196610 UOT196592:UOT196610 UYP196592:UYP196610 VIL196592:VIL196610 VSH196592:VSH196610 WCD196592:WCD196610 WLZ196592:WLZ196610 WVV196592:WVV196610 JJ262128:JJ262146 TF262128:TF262146 ADB262128:ADB262146 AMX262128:AMX262146 AWT262128:AWT262146 BGP262128:BGP262146 BQL262128:BQL262146 CAH262128:CAH262146 CKD262128:CKD262146 CTZ262128:CTZ262146 DDV262128:DDV262146 DNR262128:DNR262146 DXN262128:DXN262146 EHJ262128:EHJ262146 ERF262128:ERF262146 FBB262128:FBB262146 FKX262128:FKX262146 FUT262128:FUT262146 GEP262128:GEP262146 GOL262128:GOL262146 GYH262128:GYH262146 HID262128:HID262146 HRZ262128:HRZ262146 IBV262128:IBV262146 ILR262128:ILR262146 IVN262128:IVN262146 JFJ262128:JFJ262146 JPF262128:JPF262146 JZB262128:JZB262146 KIX262128:KIX262146 KST262128:KST262146 LCP262128:LCP262146 LML262128:LML262146 LWH262128:LWH262146 MGD262128:MGD262146 MPZ262128:MPZ262146 MZV262128:MZV262146 NJR262128:NJR262146 NTN262128:NTN262146 ODJ262128:ODJ262146 ONF262128:ONF262146 OXB262128:OXB262146 PGX262128:PGX262146 PQT262128:PQT262146 QAP262128:QAP262146 QKL262128:QKL262146 QUH262128:QUH262146 RED262128:RED262146 RNZ262128:RNZ262146 RXV262128:RXV262146 SHR262128:SHR262146 SRN262128:SRN262146 TBJ262128:TBJ262146 TLF262128:TLF262146 TVB262128:TVB262146 UEX262128:UEX262146 UOT262128:UOT262146 UYP262128:UYP262146 VIL262128:VIL262146 VSH262128:VSH262146 WCD262128:WCD262146 WLZ262128:WLZ262146 WVV262128:WVV262146 JJ327664:JJ327682 TF327664:TF327682 ADB327664:ADB327682 AMX327664:AMX327682 AWT327664:AWT327682 BGP327664:BGP327682 BQL327664:BQL327682 CAH327664:CAH327682 CKD327664:CKD327682 CTZ327664:CTZ327682 DDV327664:DDV327682 DNR327664:DNR327682 DXN327664:DXN327682 EHJ327664:EHJ327682 ERF327664:ERF327682 FBB327664:FBB327682 FKX327664:FKX327682 FUT327664:FUT327682 GEP327664:GEP327682 GOL327664:GOL327682 GYH327664:GYH327682 HID327664:HID327682 HRZ327664:HRZ327682 IBV327664:IBV327682 ILR327664:ILR327682 IVN327664:IVN327682 JFJ327664:JFJ327682 JPF327664:JPF327682 JZB327664:JZB327682 KIX327664:KIX327682 KST327664:KST327682 LCP327664:LCP327682 LML327664:LML327682 LWH327664:LWH327682 MGD327664:MGD327682 MPZ327664:MPZ327682 MZV327664:MZV327682 NJR327664:NJR327682 NTN327664:NTN327682 ODJ327664:ODJ327682 ONF327664:ONF327682 OXB327664:OXB327682 PGX327664:PGX327682 PQT327664:PQT327682 QAP327664:QAP327682 QKL327664:QKL327682 QUH327664:QUH327682 RED327664:RED327682 RNZ327664:RNZ327682 RXV327664:RXV327682 SHR327664:SHR327682 SRN327664:SRN327682 TBJ327664:TBJ327682 TLF327664:TLF327682 TVB327664:TVB327682 UEX327664:UEX327682 UOT327664:UOT327682 UYP327664:UYP327682 VIL327664:VIL327682 VSH327664:VSH327682 WCD327664:WCD327682 WLZ327664:WLZ327682 WVV327664:WVV327682 JJ393200:JJ393218 TF393200:TF393218 ADB393200:ADB393218 AMX393200:AMX393218 AWT393200:AWT393218 BGP393200:BGP393218 BQL393200:BQL393218 CAH393200:CAH393218 CKD393200:CKD393218 CTZ393200:CTZ393218 DDV393200:DDV393218 DNR393200:DNR393218 DXN393200:DXN393218 EHJ393200:EHJ393218 ERF393200:ERF393218 FBB393200:FBB393218 FKX393200:FKX393218 FUT393200:FUT393218 GEP393200:GEP393218 GOL393200:GOL393218 GYH393200:GYH393218 HID393200:HID393218 HRZ393200:HRZ393218 IBV393200:IBV393218 ILR393200:ILR393218 IVN393200:IVN393218 JFJ393200:JFJ393218 JPF393200:JPF393218 JZB393200:JZB393218 KIX393200:KIX393218 KST393200:KST393218 LCP393200:LCP393218 LML393200:LML393218 LWH393200:LWH393218 MGD393200:MGD393218 MPZ393200:MPZ393218 MZV393200:MZV393218 NJR393200:NJR393218 NTN393200:NTN393218 ODJ393200:ODJ393218 ONF393200:ONF393218 OXB393200:OXB393218 PGX393200:PGX393218 PQT393200:PQT393218 QAP393200:QAP393218 QKL393200:QKL393218 QUH393200:QUH393218 RED393200:RED393218 RNZ393200:RNZ393218 RXV393200:RXV393218 SHR393200:SHR393218 SRN393200:SRN393218 TBJ393200:TBJ393218 TLF393200:TLF393218 TVB393200:TVB393218 UEX393200:UEX393218 UOT393200:UOT393218 UYP393200:UYP393218 VIL393200:VIL393218 VSH393200:VSH393218 WCD393200:WCD393218 WLZ393200:WLZ393218 WVV393200:WVV393218 JJ458736:JJ458754 TF458736:TF458754 ADB458736:ADB458754 AMX458736:AMX458754 AWT458736:AWT458754 BGP458736:BGP458754 BQL458736:BQL458754 CAH458736:CAH458754 CKD458736:CKD458754 CTZ458736:CTZ458754 DDV458736:DDV458754 DNR458736:DNR458754 DXN458736:DXN458754 EHJ458736:EHJ458754 ERF458736:ERF458754 FBB458736:FBB458754 FKX458736:FKX458754 FUT458736:FUT458754 GEP458736:GEP458754 GOL458736:GOL458754 GYH458736:GYH458754 HID458736:HID458754 HRZ458736:HRZ458754 IBV458736:IBV458754 ILR458736:ILR458754 IVN458736:IVN458754 JFJ458736:JFJ458754 JPF458736:JPF458754 JZB458736:JZB458754 KIX458736:KIX458754 KST458736:KST458754 LCP458736:LCP458754 LML458736:LML458754 LWH458736:LWH458754 MGD458736:MGD458754 MPZ458736:MPZ458754 MZV458736:MZV458754 NJR458736:NJR458754 NTN458736:NTN458754 ODJ458736:ODJ458754 ONF458736:ONF458754 OXB458736:OXB458754 PGX458736:PGX458754 PQT458736:PQT458754 QAP458736:QAP458754 QKL458736:QKL458754 QUH458736:QUH458754 RED458736:RED458754 RNZ458736:RNZ458754 RXV458736:RXV458754 SHR458736:SHR458754 SRN458736:SRN458754 TBJ458736:TBJ458754 TLF458736:TLF458754 TVB458736:TVB458754 UEX458736:UEX458754 UOT458736:UOT458754 UYP458736:UYP458754 VIL458736:VIL458754 VSH458736:VSH458754 WCD458736:WCD458754 WLZ458736:WLZ458754 WVV458736:WVV458754 JJ524272:JJ524290 TF524272:TF524290 ADB524272:ADB524290 AMX524272:AMX524290 AWT524272:AWT524290 BGP524272:BGP524290 BQL524272:BQL524290 CAH524272:CAH524290 CKD524272:CKD524290 CTZ524272:CTZ524290 DDV524272:DDV524290 DNR524272:DNR524290 DXN524272:DXN524290 EHJ524272:EHJ524290 ERF524272:ERF524290 FBB524272:FBB524290 FKX524272:FKX524290 FUT524272:FUT524290 GEP524272:GEP524290 GOL524272:GOL524290 GYH524272:GYH524290 HID524272:HID524290 HRZ524272:HRZ524290 IBV524272:IBV524290 ILR524272:ILR524290 IVN524272:IVN524290 JFJ524272:JFJ524290 JPF524272:JPF524290 JZB524272:JZB524290 KIX524272:KIX524290 KST524272:KST524290 LCP524272:LCP524290 LML524272:LML524290 LWH524272:LWH524290 MGD524272:MGD524290 MPZ524272:MPZ524290 MZV524272:MZV524290 NJR524272:NJR524290 NTN524272:NTN524290 ODJ524272:ODJ524290 ONF524272:ONF524290 OXB524272:OXB524290 PGX524272:PGX524290 PQT524272:PQT524290 QAP524272:QAP524290 QKL524272:QKL524290 QUH524272:QUH524290 RED524272:RED524290 RNZ524272:RNZ524290 RXV524272:RXV524290 SHR524272:SHR524290 SRN524272:SRN524290 TBJ524272:TBJ524290 TLF524272:TLF524290 TVB524272:TVB524290 UEX524272:UEX524290 UOT524272:UOT524290 UYP524272:UYP524290 VIL524272:VIL524290 VSH524272:VSH524290 WCD524272:WCD524290 WLZ524272:WLZ524290 WVV524272:WVV524290 JJ589808:JJ589826 TF589808:TF589826 ADB589808:ADB589826 AMX589808:AMX589826 AWT589808:AWT589826 BGP589808:BGP589826 BQL589808:BQL589826 CAH589808:CAH589826 CKD589808:CKD589826 CTZ589808:CTZ589826 DDV589808:DDV589826 DNR589808:DNR589826 DXN589808:DXN589826 EHJ589808:EHJ589826 ERF589808:ERF589826 FBB589808:FBB589826 FKX589808:FKX589826 FUT589808:FUT589826 GEP589808:GEP589826 GOL589808:GOL589826 GYH589808:GYH589826 HID589808:HID589826 HRZ589808:HRZ589826 IBV589808:IBV589826 ILR589808:ILR589826 IVN589808:IVN589826 JFJ589808:JFJ589826 JPF589808:JPF589826 JZB589808:JZB589826 KIX589808:KIX589826 KST589808:KST589826 LCP589808:LCP589826 LML589808:LML589826 LWH589808:LWH589826 MGD589808:MGD589826 MPZ589808:MPZ589826 MZV589808:MZV589826 NJR589808:NJR589826 NTN589808:NTN589826 ODJ589808:ODJ589826 ONF589808:ONF589826 OXB589808:OXB589826 PGX589808:PGX589826 PQT589808:PQT589826 QAP589808:QAP589826 QKL589808:QKL589826 QUH589808:QUH589826 RED589808:RED589826 RNZ589808:RNZ589826 RXV589808:RXV589826 SHR589808:SHR589826 SRN589808:SRN589826 TBJ589808:TBJ589826 TLF589808:TLF589826 TVB589808:TVB589826 UEX589808:UEX589826 UOT589808:UOT589826 UYP589808:UYP589826 VIL589808:VIL589826 VSH589808:VSH589826 WCD589808:WCD589826 WLZ589808:WLZ589826 WVV589808:WVV589826 JJ655344:JJ655362 TF655344:TF655362 ADB655344:ADB655362 AMX655344:AMX655362 AWT655344:AWT655362 BGP655344:BGP655362 BQL655344:BQL655362 CAH655344:CAH655362 CKD655344:CKD655362 CTZ655344:CTZ655362 DDV655344:DDV655362 DNR655344:DNR655362 DXN655344:DXN655362 EHJ655344:EHJ655362 ERF655344:ERF655362 FBB655344:FBB655362 FKX655344:FKX655362 FUT655344:FUT655362 GEP655344:GEP655362 GOL655344:GOL655362 GYH655344:GYH655362 HID655344:HID655362 HRZ655344:HRZ655362 IBV655344:IBV655362 ILR655344:ILR655362 IVN655344:IVN655362 JFJ655344:JFJ655362 JPF655344:JPF655362 JZB655344:JZB655362 KIX655344:KIX655362 KST655344:KST655362 LCP655344:LCP655362 LML655344:LML655362 LWH655344:LWH655362 MGD655344:MGD655362 MPZ655344:MPZ655362 MZV655344:MZV655362 NJR655344:NJR655362 NTN655344:NTN655362 ODJ655344:ODJ655362 ONF655344:ONF655362 OXB655344:OXB655362 PGX655344:PGX655362 PQT655344:PQT655362 QAP655344:QAP655362 QKL655344:QKL655362 QUH655344:QUH655362 RED655344:RED655362 RNZ655344:RNZ655362 RXV655344:RXV655362 SHR655344:SHR655362 SRN655344:SRN655362 TBJ655344:TBJ655362 TLF655344:TLF655362 TVB655344:TVB655362 UEX655344:UEX655362 UOT655344:UOT655362 UYP655344:UYP655362 VIL655344:VIL655362 VSH655344:VSH655362 WCD655344:WCD655362 WLZ655344:WLZ655362 WVV655344:WVV655362 JJ720880:JJ720898 TF720880:TF720898 ADB720880:ADB720898 AMX720880:AMX720898 AWT720880:AWT720898 BGP720880:BGP720898 BQL720880:BQL720898 CAH720880:CAH720898 CKD720880:CKD720898 CTZ720880:CTZ720898 DDV720880:DDV720898 DNR720880:DNR720898 DXN720880:DXN720898 EHJ720880:EHJ720898 ERF720880:ERF720898 FBB720880:FBB720898 FKX720880:FKX720898 FUT720880:FUT720898 GEP720880:GEP720898 GOL720880:GOL720898 GYH720880:GYH720898 HID720880:HID720898 HRZ720880:HRZ720898 IBV720880:IBV720898 ILR720880:ILR720898 IVN720880:IVN720898 JFJ720880:JFJ720898 JPF720880:JPF720898 JZB720880:JZB720898 KIX720880:KIX720898 KST720880:KST720898 LCP720880:LCP720898 LML720880:LML720898 LWH720880:LWH720898 MGD720880:MGD720898 MPZ720880:MPZ720898 MZV720880:MZV720898 NJR720880:NJR720898 NTN720880:NTN720898 ODJ720880:ODJ720898 ONF720880:ONF720898 OXB720880:OXB720898 PGX720880:PGX720898 PQT720880:PQT720898 QAP720880:QAP720898 QKL720880:QKL720898 QUH720880:QUH720898 RED720880:RED720898 RNZ720880:RNZ720898 RXV720880:RXV720898 SHR720880:SHR720898 SRN720880:SRN720898 TBJ720880:TBJ720898 TLF720880:TLF720898 TVB720880:TVB720898 UEX720880:UEX720898 UOT720880:UOT720898 UYP720880:UYP720898 VIL720880:VIL720898 VSH720880:VSH720898 WCD720880:WCD720898 WLZ720880:WLZ720898 WVV720880:WVV720898 JJ786416:JJ786434 TF786416:TF786434 ADB786416:ADB786434 AMX786416:AMX786434 AWT786416:AWT786434 BGP786416:BGP786434 BQL786416:BQL786434 CAH786416:CAH786434 CKD786416:CKD786434 CTZ786416:CTZ786434 DDV786416:DDV786434 DNR786416:DNR786434 DXN786416:DXN786434 EHJ786416:EHJ786434 ERF786416:ERF786434 FBB786416:FBB786434 FKX786416:FKX786434 FUT786416:FUT786434 GEP786416:GEP786434 GOL786416:GOL786434 GYH786416:GYH786434 HID786416:HID786434 HRZ786416:HRZ786434 IBV786416:IBV786434 ILR786416:ILR786434 IVN786416:IVN786434 JFJ786416:JFJ786434 JPF786416:JPF786434 JZB786416:JZB786434 KIX786416:KIX786434 KST786416:KST786434 LCP786416:LCP786434 LML786416:LML786434 LWH786416:LWH786434 MGD786416:MGD786434 MPZ786416:MPZ786434 MZV786416:MZV786434 NJR786416:NJR786434 NTN786416:NTN786434 ODJ786416:ODJ786434 ONF786416:ONF786434 OXB786416:OXB786434 PGX786416:PGX786434 PQT786416:PQT786434 QAP786416:QAP786434 QKL786416:QKL786434 QUH786416:QUH786434 RED786416:RED786434 RNZ786416:RNZ786434 RXV786416:RXV786434 SHR786416:SHR786434 SRN786416:SRN786434 TBJ786416:TBJ786434 TLF786416:TLF786434 TVB786416:TVB786434 UEX786416:UEX786434 UOT786416:UOT786434 UYP786416:UYP786434 VIL786416:VIL786434 VSH786416:VSH786434 WCD786416:WCD786434 WLZ786416:WLZ786434 WVV786416:WVV786434 JJ851952:JJ851970 TF851952:TF851970 ADB851952:ADB851970 AMX851952:AMX851970 AWT851952:AWT851970 BGP851952:BGP851970 BQL851952:BQL851970 CAH851952:CAH851970 CKD851952:CKD851970 CTZ851952:CTZ851970 DDV851952:DDV851970 DNR851952:DNR851970 DXN851952:DXN851970 EHJ851952:EHJ851970 ERF851952:ERF851970 FBB851952:FBB851970 FKX851952:FKX851970 FUT851952:FUT851970 GEP851952:GEP851970 GOL851952:GOL851970 GYH851952:GYH851970 HID851952:HID851970 HRZ851952:HRZ851970 IBV851952:IBV851970 ILR851952:ILR851970 IVN851952:IVN851970 JFJ851952:JFJ851970 JPF851952:JPF851970 JZB851952:JZB851970 KIX851952:KIX851970 KST851952:KST851970 LCP851952:LCP851970 LML851952:LML851970 LWH851952:LWH851970 MGD851952:MGD851970 MPZ851952:MPZ851970 MZV851952:MZV851970 NJR851952:NJR851970 NTN851952:NTN851970 ODJ851952:ODJ851970 ONF851952:ONF851970 OXB851952:OXB851970 PGX851952:PGX851970 PQT851952:PQT851970 QAP851952:QAP851970 QKL851952:QKL851970 QUH851952:QUH851970 RED851952:RED851970 RNZ851952:RNZ851970 RXV851952:RXV851970 SHR851952:SHR851970 SRN851952:SRN851970 TBJ851952:TBJ851970 TLF851952:TLF851970 TVB851952:TVB851970 UEX851952:UEX851970 UOT851952:UOT851970 UYP851952:UYP851970 VIL851952:VIL851970 VSH851952:VSH851970 WCD851952:WCD851970 WLZ851952:WLZ851970 WVV851952:WVV851970 JJ917488:JJ917506 TF917488:TF917506 ADB917488:ADB917506 AMX917488:AMX917506 AWT917488:AWT917506 BGP917488:BGP917506 BQL917488:BQL917506 CAH917488:CAH917506 CKD917488:CKD917506 CTZ917488:CTZ917506 DDV917488:DDV917506 DNR917488:DNR917506 DXN917488:DXN917506 EHJ917488:EHJ917506 ERF917488:ERF917506 FBB917488:FBB917506 FKX917488:FKX917506 FUT917488:FUT917506 GEP917488:GEP917506 GOL917488:GOL917506 GYH917488:GYH917506 HID917488:HID917506 HRZ917488:HRZ917506 IBV917488:IBV917506 ILR917488:ILR917506 IVN917488:IVN917506 JFJ917488:JFJ917506 JPF917488:JPF917506 JZB917488:JZB917506 KIX917488:KIX917506 KST917488:KST917506 LCP917488:LCP917506 LML917488:LML917506 LWH917488:LWH917506 MGD917488:MGD917506 MPZ917488:MPZ917506 MZV917488:MZV917506 NJR917488:NJR917506 NTN917488:NTN917506 ODJ917488:ODJ917506 ONF917488:ONF917506 OXB917488:OXB917506 PGX917488:PGX917506 PQT917488:PQT917506 QAP917488:QAP917506 QKL917488:QKL917506 QUH917488:QUH917506 RED917488:RED917506 RNZ917488:RNZ917506 RXV917488:RXV917506 SHR917488:SHR917506 SRN917488:SRN917506 TBJ917488:TBJ917506 TLF917488:TLF917506 TVB917488:TVB917506 UEX917488:UEX917506 UOT917488:UOT917506 UYP917488:UYP917506 VIL917488:VIL917506 VSH917488:VSH917506 WCD917488:WCD917506 WLZ917488:WLZ917506 WVV917488:WVV917506 JJ983024:JJ983042 TF983024:TF983042 ADB983024:ADB983042 AMX983024:AMX983042 AWT983024:AWT983042 BGP983024:BGP983042 BQL983024:BQL983042 CAH983024:CAH983042 CKD983024:CKD983042 CTZ983024:CTZ983042 DDV983024:DDV983042 DNR983024:DNR983042 DXN983024:DXN983042 EHJ983024:EHJ983042 ERF983024:ERF983042 FBB983024:FBB983042 FKX983024:FKX983042 FUT983024:FUT983042 GEP983024:GEP983042 GOL983024:GOL983042 GYH983024:GYH983042 HID983024:HID983042 HRZ983024:HRZ983042 IBV983024:IBV983042 ILR983024:ILR983042 IVN983024:IVN983042 JFJ983024:JFJ983042 JPF983024:JPF983042 JZB983024:JZB983042 KIX983024:KIX983042 KST983024:KST983042 LCP983024:LCP983042 LML983024:LML983042 LWH983024:LWH983042 MGD983024:MGD983042 MPZ983024:MPZ983042 MZV983024:MZV983042 NJR983024:NJR983042 NTN983024:NTN983042 ODJ983024:ODJ983042 ONF983024:ONF983042 OXB983024:OXB983042 PGX983024:PGX983042 PQT983024:PQT983042 QAP983024:QAP983042 QKL983024:QKL983042 QUH983024:QUH983042 RED983024:RED983042 RNZ983024:RNZ983042 RXV983024:RXV983042 SHR983024:SHR983042 SRN983024:SRN983042 TBJ983024:TBJ983042 TLF983024:TLF983042 TVB983024:TVB983042 UEX983024:UEX983042 UOT983024:UOT983042 UYP983024:UYP983042 VIL983024:VIL983042 VSH983024:VSH983042 WCD983024:WCD983042 WLZ983024:WLZ983042 WVV983024:WVV983042">
      <formula1>"By-pass complet, By-pass incomplet, Pas de By-pass"</formula1>
    </dataValidation>
    <dataValidation type="list" allowBlank="1" showInputMessage="1" showErrorMessage="1" sqref="WVC983024:WVC983042 IN15 SJ15 ACF15 AMB15 AVX15 BFT15 BPP15 BZL15 CJH15 CTD15 DCZ15 DMV15 DWR15 EGN15 EQJ15 FAF15 FKB15 FTX15 GDT15 GNP15 GXL15 HHH15 HRD15 IAZ15 IKV15 IUR15 JEN15 JOJ15 JYF15 KIB15 KRX15 LBT15 LLP15 LVL15 MFH15 MPD15 MYZ15 NIV15 NSR15 OCN15 OMJ15 OWF15 PGB15 PPX15 PZT15 QJP15 QTL15 RDH15 RND15 RWZ15 SGV15 SQR15 TAN15 TKJ15 TUF15 UEB15 UNX15 UXT15 VHP15 VRL15 WBH15 WLD15 WUZ15 P65520:P65538 IN65520:IN65538 SJ65520:SJ65538 ACF65520:ACF65538 AMB65520:AMB65538 AVX65520:AVX65538 BFT65520:BFT65538 BPP65520:BPP65538 BZL65520:BZL65538 CJH65520:CJH65538 CTD65520:CTD65538 DCZ65520:DCZ65538 DMV65520:DMV65538 DWR65520:DWR65538 EGN65520:EGN65538 EQJ65520:EQJ65538 FAF65520:FAF65538 FKB65520:FKB65538 FTX65520:FTX65538 GDT65520:GDT65538 GNP65520:GNP65538 GXL65520:GXL65538 HHH65520:HHH65538 HRD65520:HRD65538 IAZ65520:IAZ65538 IKV65520:IKV65538 IUR65520:IUR65538 JEN65520:JEN65538 JOJ65520:JOJ65538 JYF65520:JYF65538 KIB65520:KIB65538 KRX65520:KRX65538 LBT65520:LBT65538 LLP65520:LLP65538 LVL65520:LVL65538 MFH65520:MFH65538 MPD65520:MPD65538 MYZ65520:MYZ65538 NIV65520:NIV65538 NSR65520:NSR65538 OCN65520:OCN65538 OMJ65520:OMJ65538 OWF65520:OWF65538 PGB65520:PGB65538 PPX65520:PPX65538 PZT65520:PZT65538 QJP65520:QJP65538 QTL65520:QTL65538 RDH65520:RDH65538 RND65520:RND65538 RWZ65520:RWZ65538 SGV65520:SGV65538 SQR65520:SQR65538 TAN65520:TAN65538 TKJ65520:TKJ65538 TUF65520:TUF65538 UEB65520:UEB65538 UNX65520:UNX65538 UXT65520:UXT65538 VHP65520:VHP65538 VRL65520:VRL65538 WBH65520:WBH65538 WLD65520:WLD65538 WUZ65520:WUZ65538 P131056:P131074 IN131056:IN131074 SJ131056:SJ131074 ACF131056:ACF131074 AMB131056:AMB131074 AVX131056:AVX131074 BFT131056:BFT131074 BPP131056:BPP131074 BZL131056:BZL131074 CJH131056:CJH131074 CTD131056:CTD131074 DCZ131056:DCZ131074 DMV131056:DMV131074 DWR131056:DWR131074 EGN131056:EGN131074 EQJ131056:EQJ131074 FAF131056:FAF131074 FKB131056:FKB131074 FTX131056:FTX131074 GDT131056:GDT131074 GNP131056:GNP131074 GXL131056:GXL131074 HHH131056:HHH131074 HRD131056:HRD131074 IAZ131056:IAZ131074 IKV131056:IKV131074 IUR131056:IUR131074 JEN131056:JEN131074 JOJ131056:JOJ131074 JYF131056:JYF131074 KIB131056:KIB131074 KRX131056:KRX131074 LBT131056:LBT131074 LLP131056:LLP131074 LVL131056:LVL131074 MFH131056:MFH131074 MPD131056:MPD131074 MYZ131056:MYZ131074 NIV131056:NIV131074 NSR131056:NSR131074 OCN131056:OCN131074 OMJ131056:OMJ131074 OWF131056:OWF131074 PGB131056:PGB131074 PPX131056:PPX131074 PZT131056:PZT131074 QJP131056:QJP131074 QTL131056:QTL131074 RDH131056:RDH131074 RND131056:RND131074 RWZ131056:RWZ131074 SGV131056:SGV131074 SQR131056:SQR131074 TAN131056:TAN131074 TKJ131056:TKJ131074 TUF131056:TUF131074 UEB131056:UEB131074 UNX131056:UNX131074 UXT131056:UXT131074 VHP131056:VHP131074 VRL131056:VRL131074 WBH131056:WBH131074 WLD131056:WLD131074 WUZ131056:WUZ131074 P196592:P196610 IN196592:IN196610 SJ196592:SJ196610 ACF196592:ACF196610 AMB196592:AMB196610 AVX196592:AVX196610 BFT196592:BFT196610 BPP196592:BPP196610 BZL196592:BZL196610 CJH196592:CJH196610 CTD196592:CTD196610 DCZ196592:DCZ196610 DMV196592:DMV196610 DWR196592:DWR196610 EGN196592:EGN196610 EQJ196592:EQJ196610 FAF196592:FAF196610 FKB196592:FKB196610 FTX196592:FTX196610 GDT196592:GDT196610 GNP196592:GNP196610 GXL196592:GXL196610 HHH196592:HHH196610 HRD196592:HRD196610 IAZ196592:IAZ196610 IKV196592:IKV196610 IUR196592:IUR196610 JEN196592:JEN196610 JOJ196592:JOJ196610 JYF196592:JYF196610 KIB196592:KIB196610 KRX196592:KRX196610 LBT196592:LBT196610 LLP196592:LLP196610 LVL196592:LVL196610 MFH196592:MFH196610 MPD196592:MPD196610 MYZ196592:MYZ196610 NIV196592:NIV196610 NSR196592:NSR196610 OCN196592:OCN196610 OMJ196592:OMJ196610 OWF196592:OWF196610 PGB196592:PGB196610 PPX196592:PPX196610 PZT196592:PZT196610 QJP196592:QJP196610 QTL196592:QTL196610 RDH196592:RDH196610 RND196592:RND196610 RWZ196592:RWZ196610 SGV196592:SGV196610 SQR196592:SQR196610 TAN196592:TAN196610 TKJ196592:TKJ196610 TUF196592:TUF196610 UEB196592:UEB196610 UNX196592:UNX196610 UXT196592:UXT196610 VHP196592:VHP196610 VRL196592:VRL196610 WBH196592:WBH196610 WLD196592:WLD196610 WUZ196592:WUZ196610 P262128:P262146 IN262128:IN262146 SJ262128:SJ262146 ACF262128:ACF262146 AMB262128:AMB262146 AVX262128:AVX262146 BFT262128:BFT262146 BPP262128:BPP262146 BZL262128:BZL262146 CJH262128:CJH262146 CTD262128:CTD262146 DCZ262128:DCZ262146 DMV262128:DMV262146 DWR262128:DWR262146 EGN262128:EGN262146 EQJ262128:EQJ262146 FAF262128:FAF262146 FKB262128:FKB262146 FTX262128:FTX262146 GDT262128:GDT262146 GNP262128:GNP262146 GXL262128:GXL262146 HHH262128:HHH262146 HRD262128:HRD262146 IAZ262128:IAZ262146 IKV262128:IKV262146 IUR262128:IUR262146 JEN262128:JEN262146 JOJ262128:JOJ262146 JYF262128:JYF262146 KIB262128:KIB262146 KRX262128:KRX262146 LBT262128:LBT262146 LLP262128:LLP262146 LVL262128:LVL262146 MFH262128:MFH262146 MPD262128:MPD262146 MYZ262128:MYZ262146 NIV262128:NIV262146 NSR262128:NSR262146 OCN262128:OCN262146 OMJ262128:OMJ262146 OWF262128:OWF262146 PGB262128:PGB262146 PPX262128:PPX262146 PZT262128:PZT262146 QJP262128:QJP262146 QTL262128:QTL262146 RDH262128:RDH262146 RND262128:RND262146 RWZ262128:RWZ262146 SGV262128:SGV262146 SQR262128:SQR262146 TAN262128:TAN262146 TKJ262128:TKJ262146 TUF262128:TUF262146 UEB262128:UEB262146 UNX262128:UNX262146 UXT262128:UXT262146 VHP262128:VHP262146 VRL262128:VRL262146 WBH262128:WBH262146 WLD262128:WLD262146 WUZ262128:WUZ262146 P327664:P327682 IN327664:IN327682 SJ327664:SJ327682 ACF327664:ACF327682 AMB327664:AMB327682 AVX327664:AVX327682 BFT327664:BFT327682 BPP327664:BPP327682 BZL327664:BZL327682 CJH327664:CJH327682 CTD327664:CTD327682 DCZ327664:DCZ327682 DMV327664:DMV327682 DWR327664:DWR327682 EGN327664:EGN327682 EQJ327664:EQJ327682 FAF327664:FAF327682 FKB327664:FKB327682 FTX327664:FTX327682 GDT327664:GDT327682 GNP327664:GNP327682 GXL327664:GXL327682 HHH327664:HHH327682 HRD327664:HRD327682 IAZ327664:IAZ327682 IKV327664:IKV327682 IUR327664:IUR327682 JEN327664:JEN327682 JOJ327664:JOJ327682 JYF327664:JYF327682 KIB327664:KIB327682 KRX327664:KRX327682 LBT327664:LBT327682 LLP327664:LLP327682 LVL327664:LVL327682 MFH327664:MFH327682 MPD327664:MPD327682 MYZ327664:MYZ327682 NIV327664:NIV327682 NSR327664:NSR327682 OCN327664:OCN327682 OMJ327664:OMJ327682 OWF327664:OWF327682 PGB327664:PGB327682 PPX327664:PPX327682 PZT327664:PZT327682 QJP327664:QJP327682 QTL327664:QTL327682 RDH327664:RDH327682 RND327664:RND327682 RWZ327664:RWZ327682 SGV327664:SGV327682 SQR327664:SQR327682 TAN327664:TAN327682 TKJ327664:TKJ327682 TUF327664:TUF327682 UEB327664:UEB327682 UNX327664:UNX327682 UXT327664:UXT327682 VHP327664:VHP327682 VRL327664:VRL327682 WBH327664:WBH327682 WLD327664:WLD327682 WUZ327664:WUZ327682 P393200:P393218 IN393200:IN393218 SJ393200:SJ393218 ACF393200:ACF393218 AMB393200:AMB393218 AVX393200:AVX393218 BFT393200:BFT393218 BPP393200:BPP393218 BZL393200:BZL393218 CJH393200:CJH393218 CTD393200:CTD393218 DCZ393200:DCZ393218 DMV393200:DMV393218 DWR393200:DWR393218 EGN393200:EGN393218 EQJ393200:EQJ393218 FAF393200:FAF393218 FKB393200:FKB393218 FTX393200:FTX393218 GDT393200:GDT393218 GNP393200:GNP393218 GXL393200:GXL393218 HHH393200:HHH393218 HRD393200:HRD393218 IAZ393200:IAZ393218 IKV393200:IKV393218 IUR393200:IUR393218 JEN393200:JEN393218 JOJ393200:JOJ393218 JYF393200:JYF393218 KIB393200:KIB393218 KRX393200:KRX393218 LBT393200:LBT393218 LLP393200:LLP393218 LVL393200:LVL393218 MFH393200:MFH393218 MPD393200:MPD393218 MYZ393200:MYZ393218 NIV393200:NIV393218 NSR393200:NSR393218 OCN393200:OCN393218 OMJ393200:OMJ393218 OWF393200:OWF393218 PGB393200:PGB393218 PPX393200:PPX393218 PZT393200:PZT393218 QJP393200:QJP393218 QTL393200:QTL393218 RDH393200:RDH393218 RND393200:RND393218 RWZ393200:RWZ393218 SGV393200:SGV393218 SQR393200:SQR393218 TAN393200:TAN393218 TKJ393200:TKJ393218 TUF393200:TUF393218 UEB393200:UEB393218 UNX393200:UNX393218 UXT393200:UXT393218 VHP393200:VHP393218 VRL393200:VRL393218 WBH393200:WBH393218 WLD393200:WLD393218 WUZ393200:WUZ393218 P458736:P458754 IN458736:IN458754 SJ458736:SJ458754 ACF458736:ACF458754 AMB458736:AMB458754 AVX458736:AVX458754 BFT458736:BFT458754 BPP458736:BPP458754 BZL458736:BZL458754 CJH458736:CJH458754 CTD458736:CTD458754 DCZ458736:DCZ458754 DMV458736:DMV458754 DWR458736:DWR458754 EGN458736:EGN458754 EQJ458736:EQJ458754 FAF458736:FAF458754 FKB458736:FKB458754 FTX458736:FTX458754 GDT458736:GDT458754 GNP458736:GNP458754 GXL458736:GXL458754 HHH458736:HHH458754 HRD458736:HRD458754 IAZ458736:IAZ458754 IKV458736:IKV458754 IUR458736:IUR458754 JEN458736:JEN458754 JOJ458736:JOJ458754 JYF458736:JYF458754 KIB458736:KIB458754 KRX458736:KRX458754 LBT458736:LBT458754 LLP458736:LLP458754 LVL458736:LVL458754 MFH458736:MFH458754 MPD458736:MPD458754 MYZ458736:MYZ458754 NIV458736:NIV458754 NSR458736:NSR458754 OCN458736:OCN458754 OMJ458736:OMJ458754 OWF458736:OWF458754 PGB458736:PGB458754 PPX458736:PPX458754 PZT458736:PZT458754 QJP458736:QJP458754 QTL458736:QTL458754 RDH458736:RDH458754 RND458736:RND458754 RWZ458736:RWZ458754 SGV458736:SGV458754 SQR458736:SQR458754 TAN458736:TAN458754 TKJ458736:TKJ458754 TUF458736:TUF458754 UEB458736:UEB458754 UNX458736:UNX458754 UXT458736:UXT458754 VHP458736:VHP458754 VRL458736:VRL458754 WBH458736:WBH458754 WLD458736:WLD458754 WUZ458736:WUZ458754 P524272:P524290 IN524272:IN524290 SJ524272:SJ524290 ACF524272:ACF524290 AMB524272:AMB524290 AVX524272:AVX524290 BFT524272:BFT524290 BPP524272:BPP524290 BZL524272:BZL524290 CJH524272:CJH524290 CTD524272:CTD524290 DCZ524272:DCZ524290 DMV524272:DMV524290 DWR524272:DWR524290 EGN524272:EGN524290 EQJ524272:EQJ524290 FAF524272:FAF524290 FKB524272:FKB524290 FTX524272:FTX524290 GDT524272:GDT524290 GNP524272:GNP524290 GXL524272:GXL524290 HHH524272:HHH524290 HRD524272:HRD524290 IAZ524272:IAZ524290 IKV524272:IKV524290 IUR524272:IUR524290 JEN524272:JEN524290 JOJ524272:JOJ524290 JYF524272:JYF524290 KIB524272:KIB524290 KRX524272:KRX524290 LBT524272:LBT524290 LLP524272:LLP524290 LVL524272:LVL524290 MFH524272:MFH524290 MPD524272:MPD524290 MYZ524272:MYZ524290 NIV524272:NIV524290 NSR524272:NSR524290 OCN524272:OCN524290 OMJ524272:OMJ524290 OWF524272:OWF524290 PGB524272:PGB524290 PPX524272:PPX524290 PZT524272:PZT524290 QJP524272:QJP524290 QTL524272:QTL524290 RDH524272:RDH524290 RND524272:RND524290 RWZ524272:RWZ524290 SGV524272:SGV524290 SQR524272:SQR524290 TAN524272:TAN524290 TKJ524272:TKJ524290 TUF524272:TUF524290 UEB524272:UEB524290 UNX524272:UNX524290 UXT524272:UXT524290 VHP524272:VHP524290 VRL524272:VRL524290 WBH524272:WBH524290 WLD524272:WLD524290 WUZ524272:WUZ524290 P589808:P589826 IN589808:IN589826 SJ589808:SJ589826 ACF589808:ACF589826 AMB589808:AMB589826 AVX589808:AVX589826 BFT589808:BFT589826 BPP589808:BPP589826 BZL589808:BZL589826 CJH589808:CJH589826 CTD589808:CTD589826 DCZ589808:DCZ589826 DMV589808:DMV589826 DWR589808:DWR589826 EGN589808:EGN589826 EQJ589808:EQJ589826 FAF589808:FAF589826 FKB589808:FKB589826 FTX589808:FTX589826 GDT589808:GDT589826 GNP589808:GNP589826 GXL589808:GXL589826 HHH589808:HHH589826 HRD589808:HRD589826 IAZ589808:IAZ589826 IKV589808:IKV589826 IUR589808:IUR589826 JEN589808:JEN589826 JOJ589808:JOJ589826 JYF589808:JYF589826 KIB589808:KIB589826 KRX589808:KRX589826 LBT589808:LBT589826 LLP589808:LLP589826 LVL589808:LVL589826 MFH589808:MFH589826 MPD589808:MPD589826 MYZ589808:MYZ589826 NIV589808:NIV589826 NSR589808:NSR589826 OCN589808:OCN589826 OMJ589808:OMJ589826 OWF589808:OWF589826 PGB589808:PGB589826 PPX589808:PPX589826 PZT589808:PZT589826 QJP589808:QJP589826 QTL589808:QTL589826 RDH589808:RDH589826 RND589808:RND589826 RWZ589808:RWZ589826 SGV589808:SGV589826 SQR589808:SQR589826 TAN589808:TAN589826 TKJ589808:TKJ589826 TUF589808:TUF589826 UEB589808:UEB589826 UNX589808:UNX589826 UXT589808:UXT589826 VHP589808:VHP589826 VRL589808:VRL589826 WBH589808:WBH589826 WLD589808:WLD589826 WUZ589808:WUZ589826 P655344:P655362 IN655344:IN655362 SJ655344:SJ655362 ACF655344:ACF655362 AMB655344:AMB655362 AVX655344:AVX655362 BFT655344:BFT655362 BPP655344:BPP655362 BZL655344:BZL655362 CJH655344:CJH655362 CTD655344:CTD655362 DCZ655344:DCZ655362 DMV655344:DMV655362 DWR655344:DWR655362 EGN655344:EGN655362 EQJ655344:EQJ655362 FAF655344:FAF655362 FKB655344:FKB655362 FTX655344:FTX655362 GDT655344:GDT655362 GNP655344:GNP655362 GXL655344:GXL655362 HHH655344:HHH655362 HRD655344:HRD655362 IAZ655344:IAZ655362 IKV655344:IKV655362 IUR655344:IUR655362 JEN655344:JEN655362 JOJ655344:JOJ655362 JYF655344:JYF655362 KIB655344:KIB655362 KRX655344:KRX655362 LBT655344:LBT655362 LLP655344:LLP655362 LVL655344:LVL655362 MFH655344:MFH655362 MPD655344:MPD655362 MYZ655344:MYZ655362 NIV655344:NIV655362 NSR655344:NSR655362 OCN655344:OCN655362 OMJ655344:OMJ655362 OWF655344:OWF655362 PGB655344:PGB655362 PPX655344:PPX655362 PZT655344:PZT655362 QJP655344:QJP655362 QTL655344:QTL655362 RDH655344:RDH655362 RND655344:RND655362 RWZ655344:RWZ655362 SGV655344:SGV655362 SQR655344:SQR655362 TAN655344:TAN655362 TKJ655344:TKJ655362 TUF655344:TUF655362 UEB655344:UEB655362 UNX655344:UNX655362 UXT655344:UXT655362 VHP655344:VHP655362 VRL655344:VRL655362 WBH655344:WBH655362 WLD655344:WLD655362 WUZ655344:WUZ655362 P720880:P720898 IN720880:IN720898 SJ720880:SJ720898 ACF720880:ACF720898 AMB720880:AMB720898 AVX720880:AVX720898 BFT720880:BFT720898 BPP720880:BPP720898 BZL720880:BZL720898 CJH720880:CJH720898 CTD720880:CTD720898 DCZ720880:DCZ720898 DMV720880:DMV720898 DWR720880:DWR720898 EGN720880:EGN720898 EQJ720880:EQJ720898 FAF720880:FAF720898 FKB720880:FKB720898 FTX720880:FTX720898 GDT720880:GDT720898 GNP720880:GNP720898 GXL720880:GXL720898 HHH720880:HHH720898 HRD720880:HRD720898 IAZ720880:IAZ720898 IKV720880:IKV720898 IUR720880:IUR720898 JEN720880:JEN720898 JOJ720880:JOJ720898 JYF720880:JYF720898 KIB720880:KIB720898 KRX720880:KRX720898 LBT720880:LBT720898 LLP720880:LLP720898 LVL720880:LVL720898 MFH720880:MFH720898 MPD720880:MPD720898 MYZ720880:MYZ720898 NIV720880:NIV720898 NSR720880:NSR720898 OCN720880:OCN720898 OMJ720880:OMJ720898 OWF720880:OWF720898 PGB720880:PGB720898 PPX720880:PPX720898 PZT720880:PZT720898 QJP720880:QJP720898 QTL720880:QTL720898 RDH720880:RDH720898 RND720880:RND720898 RWZ720880:RWZ720898 SGV720880:SGV720898 SQR720880:SQR720898 TAN720880:TAN720898 TKJ720880:TKJ720898 TUF720880:TUF720898 UEB720880:UEB720898 UNX720880:UNX720898 UXT720880:UXT720898 VHP720880:VHP720898 VRL720880:VRL720898 WBH720880:WBH720898 WLD720880:WLD720898 WUZ720880:WUZ720898 P786416:P786434 IN786416:IN786434 SJ786416:SJ786434 ACF786416:ACF786434 AMB786416:AMB786434 AVX786416:AVX786434 BFT786416:BFT786434 BPP786416:BPP786434 BZL786416:BZL786434 CJH786416:CJH786434 CTD786416:CTD786434 DCZ786416:DCZ786434 DMV786416:DMV786434 DWR786416:DWR786434 EGN786416:EGN786434 EQJ786416:EQJ786434 FAF786416:FAF786434 FKB786416:FKB786434 FTX786416:FTX786434 GDT786416:GDT786434 GNP786416:GNP786434 GXL786416:GXL786434 HHH786416:HHH786434 HRD786416:HRD786434 IAZ786416:IAZ786434 IKV786416:IKV786434 IUR786416:IUR786434 JEN786416:JEN786434 JOJ786416:JOJ786434 JYF786416:JYF786434 KIB786416:KIB786434 KRX786416:KRX786434 LBT786416:LBT786434 LLP786416:LLP786434 LVL786416:LVL786434 MFH786416:MFH786434 MPD786416:MPD786434 MYZ786416:MYZ786434 NIV786416:NIV786434 NSR786416:NSR786434 OCN786416:OCN786434 OMJ786416:OMJ786434 OWF786416:OWF786434 PGB786416:PGB786434 PPX786416:PPX786434 PZT786416:PZT786434 QJP786416:QJP786434 QTL786416:QTL786434 RDH786416:RDH786434 RND786416:RND786434 RWZ786416:RWZ786434 SGV786416:SGV786434 SQR786416:SQR786434 TAN786416:TAN786434 TKJ786416:TKJ786434 TUF786416:TUF786434 UEB786416:UEB786434 UNX786416:UNX786434 UXT786416:UXT786434 VHP786416:VHP786434 VRL786416:VRL786434 WBH786416:WBH786434 WLD786416:WLD786434 WUZ786416:WUZ786434 P851952:P851970 IN851952:IN851970 SJ851952:SJ851970 ACF851952:ACF851970 AMB851952:AMB851970 AVX851952:AVX851970 BFT851952:BFT851970 BPP851952:BPP851970 BZL851952:BZL851970 CJH851952:CJH851970 CTD851952:CTD851970 DCZ851952:DCZ851970 DMV851952:DMV851970 DWR851952:DWR851970 EGN851952:EGN851970 EQJ851952:EQJ851970 FAF851952:FAF851970 FKB851952:FKB851970 FTX851952:FTX851970 GDT851952:GDT851970 GNP851952:GNP851970 GXL851952:GXL851970 HHH851952:HHH851970 HRD851952:HRD851970 IAZ851952:IAZ851970 IKV851952:IKV851970 IUR851952:IUR851970 JEN851952:JEN851970 JOJ851952:JOJ851970 JYF851952:JYF851970 KIB851952:KIB851970 KRX851952:KRX851970 LBT851952:LBT851970 LLP851952:LLP851970 LVL851952:LVL851970 MFH851952:MFH851970 MPD851952:MPD851970 MYZ851952:MYZ851970 NIV851952:NIV851970 NSR851952:NSR851970 OCN851952:OCN851970 OMJ851952:OMJ851970 OWF851952:OWF851970 PGB851952:PGB851970 PPX851952:PPX851970 PZT851952:PZT851970 QJP851952:QJP851970 QTL851952:QTL851970 RDH851952:RDH851970 RND851952:RND851970 RWZ851952:RWZ851970 SGV851952:SGV851970 SQR851952:SQR851970 TAN851952:TAN851970 TKJ851952:TKJ851970 TUF851952:TUF851970 UEB851952:UEB851970 UNX851952:UNX851970 UXT851952:UXT851970 VHP851952:VHP851970 VRL851952:VRL851970 WBH851952:WBH851970 WLD851952:WLD851970 WUZ851952:WUZ851970 P917488:P917506 IN917488:IN917506 SJ917488:SJ917506 ACF917488:ACF917506 AMB917488:AMB917506 AVX917488:AVX917506 BFT917488:BFT917506 BPP917488:BPP917506 BZL917488:BZL917506 CJH917488:CJH917506 CTD917488:CTD917506 DCZ917488:DCZ917506 DMV917488:DMV917506 DWR917488:DWR917506 EGN917488:EGN917506 EQJ917488:EQJ917506 FAF917488:FAF917506 FKB917488:FKB917506 FTX917488:FTX917506 GDT917488:GDT917506 GNP917488:GNP917506 GXL917488:GXL917506 HHH917488:HHH917506 HRD917488:HRD917506 IAZ917488:IAZ917506 IKV917488:IKV917506 IUR917488:IUR917506 JEN917488:JEN917506 JOJ917488:JOJ917506 JYF917488:JYF917506 KIB917488:KIB917506 KRX917488:KRX917506 LBT917488:LBT917506 LLP917488:LLP917506 LVL917488:LVL917506 MFH917488:MFH917506 MPD917488:MPD917506 MYZ917488:MYZ917506 NIV917488:NIV917506 NSR917488:NSR917506 OCN917488:OCN917506 OMJ917488:OMJ917506 OWF917488:OWF917506 PGB917488:PGB917506 PPX917488:PPX917506 PZT917488:PZT917506 QJP917488:QJP917506 QTL917488:QTL917506 RDH917488:RDH917506 RND917488:RND917506 RWZ917488:RWZ917506 SGV917488:SGV917506 SQR917488:SQR917506 TAN917488:TAN917506 TKJ917488:TKJ917506 TUF917488:TUF917506 UEB917488:UEB917506 UNX917488:UNX917506 UXT917488:UXT917506 VHP917488:VHP917506 VRL917488:VRL917506 WBH917488:WBH917506 WLD917488:WLD917506 WUZ917488:WUZ917506 P983024:P983042 IN983024:IN983042 SJ983024:SJ983042 ACF983024:ACF983042 AMB983024:AMB983042 AVX983024:AVX983042 BFT983024:BFT983042 BPP983024:BPP983042 BZL983024:BZL983042 CJH983024:CJH983042 CTD983024:CTD983042 DCZ983024:DCZ983042 DMV983024:DMV983042 DWR983024:DWR983042 EGN983024:EGN983042 EQJ983024:EQJ983042 FAF983024:FAF983042 FKB983024:FKB983042 FTX983024:FTX983042 GDT983024:GDT983042 GNP983024:GNP983042 GXL983024:GXL983042 HHH983024:HHH983042 HRD983024:HRD983042 IAZ983024:IAZ983042 IKV983024:IKV983042 IUR983024:IUR983042 JEN983024:JEN983042 JOJ983024:JOJ983042 JYF983024:JYF983042 KIB983024:KIB983042 KRX983024:KRX983042 LBT983024:LBT983042 LLP983024:LLP983042 LVL983024:LVL983042 MFH983024:MFH983042 MPD983024:MPD983042 MYZ983024:MYZ983042 NIV983024:NIV983042 NSR983024:NSR983042 OCN983024:OCN983042 OMJ983024:OMJ983042 OWF983024:OWF983042 PGB983024:PGB983042 PPX983024:PPX983042 PZT983024:PZT983042 QJP983024:QJP983042 QTL983024:QTL983042 RDH983024:RDH983042 RND983024:RND983042 RWZ983024:RWZ983042 SGV983024:SGV983042 SQR983024:SQR983042 TAN983024:TAN983042 TKJ983024:TKJ983042 TUF983024:TUF983042 UEB983024:UEB983042 UNX983024:UNX983042 UXT983024:UXT983042 VHP983024:VHP983042 VRL983024:VRL983042 WBH983024:WBH983042 WLD983024:WLD983042 WUZ983024:WUZ983042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IQ65520:IQ65538 SM65520:SM65538 ACI65520:ACI65538 AME65520:AME65538 AWA65520:AWA65538 BFW65520:BFW65538 BPS65520:BPS65538 BZO65520:BZO65538 CJK65520:CJK65538 CTG65520:CTG65538 DDC65520:DDC65538 DMY65520:DMY65538 DWU65520:DWU65538 EGQ65520:EGQ65538 EQM65520:EQM65538 FAI65520:FAI65538 FKE65520:FKE65538 FUA65520:FUA65538 GDW65520:GDW65538 GNS65520:GNS65538 GXO65520:GXO65538 HHK65520:HHK65538 HRG65520:HRG65538 IBC65520:IBC65538 IKY65520:IKY65538 IUU65520:IUU65538 JEQ65520:JEQ65538 JOM65520:JOM65538 JYI65520:JYI65538 KIE65520:KIE65538 KSA65520:KSA65538 LBW65520:LBW65538 LLS65520:LLS65538 LVO65520:LVO65538 MFK65520:MFK65538 MPG65520:MPG65538 MZC65520:MZC65538 NIY65520:NIY65538 NSU65520:NSU65538 OCQ65520:OCQ65538 OMM65520:OMM65538 OWI65520:OWI65538 PGE65520:PGE65538 PQA65520:PQA65538 PZW65520:PZW65538 QJS65520:QJS65538 QTO65520:QTO65538 RDK65520:RDK65538 RNG65520:RNG65538 RXC65520:RXC65538 SGY65520:SGY65538 SQU65520:SQU65538 TAQ65520:TAQ65538 TKM65520:TKM65538 TUI65520:TUI65538 UEE65520:UEE65538 UOA65520:UOA65538 UXW65520:UXW65538 VHS65520:VHS65538 VRO65520:VRO65538 WBK65520:WBK65538 WLG65520:WLG65538 WVC65520:WVC65538 IQ131056:IQ131074 SM131056:SM131074 ACI131056:ACI131074 AME131056:AME131074 AWA131056:AWA131074 BFW131056:BFW131074 BPS131056:BPS131074 BZO131056:BZO131074 CJK131056:CJK131074 CTG131056:CTG131074 DDC131056:DDC131074 DMY131056:DMY131074 DWU131056:DWU131074 EGQ131056:EGQ131074 EQM131056:EQM131074 FAI131056:FAI131074 FKE131056:FKE131074 FUA131056:FUA131074 GDW131056:GDW131074 GNS131056:GNS131074 GXO131056:GXO131074 HHK131056:HHK131074 HRG131056:HRG131074 IBC131056:IBC131074 IKY131056:IKY131074 IUU131056:IUU131074 JEQ131056:JEQ131074 JOM131056:JOM131074 JYI131056:JYI131074 KIE131056:KIE131074 KSA131056:KSA131074 LBW131056:LBW131074 LLS131056:LLS131074 LVO131056:LVO131074 MFK131056:MFK131074 MPG131056:MPG131074 MZC131056:MZC131074 NIY131056:NIY131074 NSU131056:NSU131074 OCQ131056:OCQ131074 OMM131056:OMM131074 OWI131056:OWI131074 PGE131056:PGE131074 PQA131056:PQA131074 PZW131056:PZW131074 QJS131056:QJS131074 QTO131056:QTO131074 RDK131056:RDK131074 RNG131056:RNG131074 RXC131056:RXC131074 SGY131056:SGY131074 SQU131056:SQU131074 TAQ131056:TAQ131074 TKM131056:TKM131074 TUI131056:TUI131074 UEE131056:UEE131074 UOA131056:UOA131074 UXW131056:UXW131074 VHS131056:VHS131074 VRO131056:VRO131074 WBK131056:WBK131074 WLG131056:WLG131074 WVC131056:WVC131074 IQ196592:IQ196610 SM196592:SM196610 ACI196592:ACI196610 AME196592:AME196610 AWA196592:AWA196610 BFW196592:BFW196610 BPS196592:BPS196610 BZO196592:BZO196610 CJK196592:CJK196610 CTG196592:CTG196610 DDC196592:DDC196610 DMY196592:DMY196610 DWU196592:DWU196610 EGQ196592:EGQ196610 EQM196592:EQM196610 FAI196592:FAI196610 FKE196592:FKE196610 FUA196592:FUA196610 GDW196592:GDW196610 GNS196592:GNS196610 GXO196592:GXO196610 HHK196592:HHK196610 HRG196592:HRG196610 IBC196592:IBC196610 IKY196592:IKY196610 IUU196592:IUU196610 JEQ196592:JEQ196610 JOM196592:JOM196610 JYI196592:JYI196610 KIE196592:KIE196610 KSA196592:KSA196610 LBW196592:LBW196610 LLS196592:LLS196610 LVO196592:LVO196610 MFK196592:MFK196610 MPG196592:MPG196610 MZC196592:MZC196610 NIY196592:NIY196610 NSU196592:NSU196610 OCQ196592:OCQ196610 OMM196592:OMM196610 OWI196592:OWI196610 PGE196592:PGE196610 PQA196592:PQA196610 PZW196592:PZW196610 QJS196592:QJS196610 QTO196592:QTO196610 RDK196592:RDK196610 RNG196592:RNG196610 RXC196592:RXC196610 SGY196592:SGY196610 SQU196592:SQU196610 TAQ196592:TAQ196610 TKM196592:TKM196610 TUI196592:TUI196610 UEE196592:UEE196610 UOA196592:UOA196610 UXW196592:UXW196610 VHS196592:VHS196610 VRO196592:VRO196610 WBK196592:WBK196610 WLG196592:WLG196610 WVC196592:WVC196610 IQ262128:IQ262146 SM262128:SM262146 ACI262128:ACI262146 AME262128:AME262146 AWA262128:AWA262146 BFW262128:BFW262146 BPS262128:BPS262146 BZO262128:BZO262146 CJK262128:CJK262146 CTG262128:CTG262146 DDC262128:DDC262146 DMY262128:DMY262146 DWU262128:DWU262146 EGQ262128:EGQ262146 EQM262128:EQM262146 FAI262128:FAI262146 FKE262128:FKE262146 FUA262128:FUA262146 GDW262128:GDW262146 GNS262128:GNS262146 GXO262128:GXO262146 HHK262128:HHK262146 HRG262128:HRG262146 IBC262128:IBC262146 IKY262128:IKY262146 IUU262128:IUU262146 JEQ262128:JEQ262146 JOM262128:JOM262146 JYI262128:JYI262146 KIE262128:KIE262146 KSA262128:KSA262146 LBW262128:LBW262146 LLS262128:LLS262146 LVO262128:LVO262146 MFK262128:MFK262146 MPG262128:MPG262146 MZC262128:MZC262146 NIY262128:NIY262146 NSU262128:NSU262146 OCQ262128:OCQ262146 OMM262128:OMM262146 OWI262128:OWI262146 PGE262128:PGE262146 PQA262128:PQA262146 PZW262128:PZW262146 QJS262128:QJS262146 QTO262128:QTO262146 RDK262128:RDK262146 RNG262128:RNG262146 RXC262128:RXC262146 SGY262128:SGY262146 SQU262128:SQU262146 TAQ262128:TAQ262146 TKM262128:TKM262146 TUI262128:TUI262146 UEE262128:UEE262146 UOA262128:UOA262146 UXW262128:UXW262146 VHS262128:VHS262146 VRO262128:VRO262146 WBK262128:WBK262146 WLG262128:WLG262146 WVC262128:WVC262146 IQ327664:IQ327682 SM327664:SM327682 ACI327664:ACI327682 AME327664:AME327682 AWA327664:AWA327682 BFW327664:BFW327682 BPS327664:BPS327682 BZO327664:BZO327682 CJK327664:CJK327682 CTG327664:CTG327682 DDC327664:DDC327682 DMY327664:DMY327682 DWU327664:DWU327682 EGQ327664:EGQ327682 EQM327664:EQM327682 FAI327664:FAI327682 FKE327664:FKE327682 FUA327664:FUA327682 GDW327664:GDW327682 GNS327664:GNS327682 GXO327664:GXO327682 HHK327664:HHK327682 HRG327664:HRG327682 IBC327664:IBC327682 IKY327664:IKY327682 IUU327664:IUU327682 JEQ327664:JEQ327682 JOM327664:JOM327682 JYI327664:JYI327682 KIE327664:KIE327682 KSA327664:KSA327682 LBW327664:LBW327682 LLS327664:LLS327682 LVO327664:LVO327682 MFK327664:MFK327682 MPG327664:MPG327682 MZC327664:MZC327682 NIY327664:NIY327682 NSU327664:NSU327682 OCQ327664:OCQ327682 OMM327664:OMM327682 OWI327664:OWI327682 PGE327664:PGE327682 PQA327664:PQA327682 PZW327664:PZW327682 QJS327664:QJS327682 QTO327664:QTO327682 RDK327664:RDK327682 RNG327664:RNG327682 RXC327664:RXC327682 SGY327664:SGY327682 SQU327664:SQU327682 TAQ327664:TAQ327682 TKM327664:TKM327682 TUI327664:TUI327682 UEE327664:UEE327682 UOA327664:UOA327682 UXW327664:UXW327682 VHS327664:VHS327682 VRO327664:VRO327682 WBK327664:WBK327682 WLG327664:WLG327682 WVC327664:WVC327682 IQ393200:IQ393218 SM393200:SM393218 ACI393200:ACI393218 AME393200:AME393218 AWA393200:AWA393218 BFW393200:BFW393218 BPS393200:BPS393218 BZO393200:BZO393218 CJK393200:CJK393218 CTG393200:CTG393218 DDC393200:DDC393218 DMY393200:DMY393218 DWU393200:DWU393218 EGQ393200:EGQ393218 EQM393200:EQM393218 FAI393200:FAI393218 FKE393200:FKE393218 FUA393200:FUA393218 GDW393200:GDW393218 GNS393200:GNS393218 GXO393200:GXO393218 HHK393200:HHK393218 HRG393200:HRG393218 IBC393200:IBC393218 IKY393200:IKY393218 IUU393200:IUU393218 JEQ393200:JEQ393218 JOM393200:JOM393218 JYI393200:JYI393218 KIE393200:KIE393218 KSA393200:KSA393218 LBW393200:LBW393218 LLS393200:LLS393218 LVO393200:LVO393218 MFK393200:MFK393218 MPG393200:MPG393218 MZC393200:MZC393218 NIY393200:NIY393218 NSU393200:NSU393218 OCQ393200:OCQ393218 OMM393200:OMM393218 OWI393200:OWI393218 PGE393200:PGE393218 PQA393200:PQA393218 PZW393200:PZW393218 QJS393200:QJS393218 QTO393200:QTO393218 RDK393200:RDK393218 RNG393200:RNG393218 RXC393200:RXC393218 SGY393200:SGY393218 SQU393200:SQU393218 TAQ393200:TAQ393218 TKM393200:TKM393218 TUI393200:TUI393218 UEE393200:UEE393218 UOA393200:UOA393218 UXW393200:UXW393218 VHS393200:VHS393218 VRO393200:VRO393218 WBK393200:WBK393218 WLG393200:WLG393218 WVC393200:WVC393218 IQ458736:IQ458754 SM458736:SM458754 ACI458736:ACI458754 AME458736:AME458754 AWA458736:AWA458754 BFW458736:BFW458754 BPS458736:BPS458754 BZO458736:BZO458754 CJK458736:CJK458754 CTG458736:CTG458754 DDC458736:DDC458754 DMY458736:DMY458754 DWU458736:DWU458754 EGQ458736:EGQ458754 EQM458736:EQM458754 FAI458736:FAI458754 FKE458736:FKE458754 FUA458736:FUA458754 GDW458736:GDW458754 GNS458736:GNS458754 GXO458736:GXO458754 HHK458736:HHK458754 HRG458736:HRG458754 IBC458736:IBC458754 IKY458736:IKY458754 IUU458736:IUU458754 JEQ458736:JEQ458754 JOM458736:JOM458754 JYI458736:JYI458754 KIE458736:KIE458754 KSA458736:KSA458754 LBW458736:LBW458754 LLS458736:LLS458754 LVO458736:LVO458754 MFK458736:MFK458754 MPG458736:MPG458754 MZC458736:MZC458754 NIY458736:NIY458754 NSU458736:NSU458754 OCQ458736:OCQ458754 OMM458736:OMM458754 OWI458736:OWI458754 PGE458736:PGE458754 PQA458736:PQA458754 PZW458736:PZW458754 QJS458736:QJS458754 QTO458736:QTO458754 RDK458736:RDK458754 RNG458736:RNG458754 RXC458736:RXC458754 SGY458736:SGY458754 SQU458736:SQU458754 TAQ458736:TAQ458754 TKM458736:TKM458754 TUI458736:TUI458754 UEE458736:UEE458754 UOA458736:UOA458754 UXW458736:UXW458754 VHS458736:VHS458754 VRO458736:VRO458754 WBK458736:WBK458754 WLG458736:WLG458754 WVC458736:WVC458754 IQ524272:IQ524290 SM524272:SM524290 ACI524272:ACI524290 AME524272:AME524290 AWA524272:AWA524290 BFW524272:BFW524290 BPS524272:BPS524290 BZO524272:BZO524290 CJK524272:CJK524290 CTG524272:CTG524290 DDC524272:DDC524290 DMY524272:DMY524290 DWU524272:DWU524290 EGQ524272:EGQ524290 EQM524272:EQM524290 FAI524272:FAI524290 FKE524272:FKE524290 FUA524272:FUA524290 GDW524272:GDW524290 GNS524272:GNS524290 GXO524272:GXO524290 HHK524272:HHK524290 HRG524272:HRG524290 IBC524272:IBC524290 IKY524272:IKY524290 IUU524272:IUU524290 JEQ524272:JEQ524290 JOM524272:JOM524290 JYI524272:JYI524290 KIE524272:KIE524290 KSA524272:KSA524290 LBW524272:LBW524290 LLS524272:LLS524290 LVO524272:LVO524290 MFK524272:MFK524290 MPG524272:MPG524290 MZC524272:MZC524290 NIY524272:NIY524290 NSU524272:NSU524290 OCQ524272:OCQ524290 OMM524272:OMM524290 OWI524272:OWI524290 PGE524272:PGE524290 PQA524272:PQA524290 PZW524272:PZW524290 QJS524272:QJS524290 QTO524272:QTO524290 RDK524272:RDK524290 RNG524272:RNG524290 RXC524272:RXC524290 SGY524272:SGY524290 SQU524272:SQU524290 TAQ524272:TAQ524290 TKM524272:TKM524290 TUI524272:TUI524290 UEE524272:UEE524290 UOA524272:UOA524290 UXW524272:UXW524290 VHS524272:VHS524290 VRO524272:VRO524290 WBK524272:WBK524290 WLG524272:WLG524290 WVC524272:WVC524290 IQ589808:IQ589826 SM589808:SM589826 ACI589808:ACI589826 AME589808:AME589826 AWA589808:AWA589826 BFW589808:BFW589826 BPS589808:BPS589826 BZO589808:BZO589826 CJK589808:CJK589826 CTG589808:CTG589826 DDC589808:DDC589826 DMY589808:DMY589826 DWU589808:DWU589826 EGQ589808:EGQ589826 EQM589808:EQM589826 FAI589808:FAI589826 FKE589808:FKE589826 FUA589808:FUA589826 GDW589808:GDW589826 GNS589808:GNS589826 GXO589808:GXO589826 HHK589808:HHK589826 HRG589808:HRG589826 IBC589808:IBC589826 IKY589808:IKY589826 IUU589808:IUU589826 JEQ589808:JEQ589826 JOM589808:JOM589826 JYI589808:JYI589826 KIE589808:KIE589826 KSA589808:KSA589826 LBW589808:LBW589826 LLS589808:LLS589826 LVO589808:LVO589826 MFK589808:MFK589826 MPG589808:MPG589826 MZC589808:MZC589826 NIY589808:NIY589826 NSU589808:NSU589826 OCQ589808:OCQ589826 OMM589808:OMM589826 OWI589808:OWI589826 PGE589808:PGE589826 PQA589808:PQA589826 PZW589808:PZW589826 QJS589808:QJS589826 QTO589808:QTO589826 RDK589808:RDK589826 RNG589808:RNG589826 RXC589808:RXC589826 SGY589808:SGY589826 SQU589808:SQU589826 TAQ589808:TAQ589826 TKM589808:TKM589826 TUI589808:TUI589826 UEE589808:UEE589826 UOA589808:UOA589826 UXW589808:UXW589826 VHS589808:VHS589826 VRO589808:VRO589826 WBK589808:WBK589826 WLG589808:WLG589826 WVC589808:WVC589826 IQ655344:IQ655362 SM655344:SM655362 ACI655344:ACI655362 AME655344:AME655362 AWA655344:AWA655362 BFW655344:BFW655362 BPS655344:BPS655362 BZO655344:BZO655362 CJK655344:CJK655362 CTG655344:CTG655362 DDC655344:DDC655362 DMY655344:DMY655362 DWU655344:DWU655362 EGQ655344:EGQ655362 EQM655344:EQM655362 FAI655344:FAI655362 FKE655344:FKE655362 FUA655344:FUA655362 GDW655344:GDW655362 GNS655344:GNS655362 GXO655344:GXO655362 HHK655344:HHK655362 HRG655344:HRG655362 IBC655344:IBC655362 IKY655344:IKY655362 IUU655344:IUU655362 JEQ655344:JEQ655362 JOM655344:JOM655362 JYI655344:JYI655362 KIE655344:KIE655362 KSA655344:KSA655362 LBW655344:LBW655362 LLS655344:LLS655362 LVO655344:LVO655362 MFK655344:MFK655362 MPG655344:MPG655362 MZC655344:MZC655362 NIY655344:NIY655362 NSU655344:NSU655362 OCQ655344:OCQ655362 OMM655344:OMM655362 OWI655344:OWI655362 PGE655344:PGE655362 PQA655344:PQA655362 PZW655344:PZW655362 QJS655344:QJS655362 QTO655344:QTO655362 RDK655344:RDK655362 RNG655344:RNG655362 RXC655344:RXC655362 SGY655344:SGY655362 SQU655344:SQU655362 TAQ655344:TAQ655362 TKM655344:TKM655362 TUI655344:TUI655362 UEE655344:UEE655362 UOA655344:UOA655362 UXW655344:UXW655362 VHS655344:VHS655362 VRO655344:VRO655362 WBK655344:WBK655362 WLG655344:WLG655362 WVC655344:WVC655362 IQ720880:IQ720898 SM720880:SM720898 ACI720880:ACI720898 AME720880:AME720898 AWA720880:AWA720898 BFW720880:BFW720898 BPS720880:BPS720898 BZO720880:BZO720898 CJK720880:CJK720898 CTG720880:CTG720898 DDC720880:DDC720898 DMY720880:DMY720898 DWU720880:DWU720898 EGQ720880:EGQ720898 EQM720880:EQM720898 FAI720880:FAI720898 FKE720880:FKE720898 FUA720880:FUA720898 GDW720880:GDW720898 GNS720880:GNS720898 GXO720880:GXO720898 HHK720880:HHK720898 HRG720880:HRG720898 IBC720880:IBC720898 IKY720880:IKY720898 IUU720880:IUU720898 JEQ720880:JEQ720898 JOM720880:JOM720898 JYI720880:JYI720898 KIE720880:KIE720898 KSA720880:KSA720898 LBW720880:LBW720898 LLS720880:LLS720898 LVO720880:LVO720898 MFK720880:MFK720898 MPG720880:MPG720898 MZC720880:MZC720898 NIY720880:NIY720898 NSU720880:NSU720898 OCQ720880:OCQ720898 OMM720880:OMM720898 OWI720880:OWI720898 PGE720880:PGE720898 PQA720880:PQA720898 PZW720880:PZW720898 QJS720880:QJS720898 QTO720880:QTO720898 RDK720880:RDK720898 RNG720880:RNG720898 RXC720880:RXC720898 SGY720880:SGY720898 SQU720880:SQU720898 TAQ720880:TAQ720898 TKM720880:TKM720898 TUI720880:TUI720898 UEE720880:UEE720898 UOA720880:UOA720898 UXW720880:UXW720898 VHS720880:VHS720898 VRO720880:VRO720898 WBK720880:WBK720898 WLG720880:WLG720898 WVC720880:WVC720898 IQ786416:IQ786434 SM786416:SM786434 ACI786416:ACI786434 AME786416:AME786434 AWA786416:AWA786434 BFW786416:BFW786434 BPS786416:BPS786434 BZO786416:BZO786434 CJK786416:CJK786434 CTG786416:CTG786434 DDC786416:DDC786434 DMY786416:DMY786434 DWU786416:DWU786434 EGQ786416:EGQ786434 EQM786416:EQM786434 FAI786416:FAI786434 FKE786416:FKE786434 FUA786416:FUA786434 GDW786416:GDW786434 GNS786416:GNS786434 GXO786416:GXO786434 HHK786416:HHK786434 HRG786416:HRG786434 IBC786416:IBC786434 IKY786416:IKY786434 IUU786416:IUU786434 JEQ786416:JEQ786434 JOM786416:JOM786434 JYI786416:JYI786434 KIE786416:KIE786434 KSA786416:KSA786434 LBW786416:LBW786434 LLS786416:LLS786434 LVO786416:LVO786434 MFK786416:MFK786434 MPG786416:MPG786434 MZC786416:MZC786434 NIY786416:NIY786434 NSU786416:NSU786434 OCQ786416:OCQ786434 OMM786416:OMM786434 OWI786416:OWI786434 PGE786416:PGE786434 PQA786416:PQA786434 PZW786416:PZW786434 QJS786416:QJS786434 QTO786416:QTO786434 RDK786416:RDK786434 RNG786416:RNG786434 RXC786416:RXC786434 SGY786416:SGY786434 SQU786416:SQU786434 TAQ786416:TAQ786434 TKM786416:TKM786434 TUI786416:TUI786434 UEE786416:UEE786434 UOA786416:UOA786434 UXW786416:UXW786434 VHS786416:VHS786434 VRO786416:VRO786434 WBK786416:WBK786434 WLG786416:WLG786434 WVC786416:WVC786434 IQ851952:IQ851970 SM851952:SM851970 ACI851952:ACI851970 AME851952:AME851970 AWA851952:AWA851970 BFW851952:BFW851970 BPS851952:BPS851970 BZO851952:BZO851970 CJK851952:CJK851970 CTG851952:CTG851970 DDC851952:DDC851970 DMY851952:DMY851970 DWU851952:DWU851970 EGQ851952:EGQ851970 EQM851952:EQM851970 FAI851952:FAI851970 FKE851952:FKE851970 FUA851952:FUA851970 GDW851952:GDW851970 GNS851952:GNS851970 GXO851952:GXO851970 HHK851952:HHK851970 HRG851952:HRG851970 IBC851952:IBC851970 IKY851952:IKY851970 IUU851952:IUU851970 JEQ851952:JEQ851970 JOM851952:JOM851970 JYI851952:JYI851970 KIE851952:KIE851970 KSA851952:KSA851970 LBW851952:LBW851970 LLS851952:LLS851970 LVO851952:LVO851970 MFK851952:MFK851970 MPG851952:MPG851970 MZC851952:MZC851970 NIY851952:NIY851970 NSU851952:NSU851970 OCQ851952:OCQ851970 OMM851952:OMM851970 OWI851952:OWI851970 PGE851952:PGE851970 PQA851952:PQA851970 PZW851952:PZW851970 QJS851952:QJS851970 QTO851952:QTO851970 RDK851952:RDK851970 RNG851952:RNG851970 RXC851952:RXC851970 SGY851952:SGY851970 SQU851952:SQU851970 TAQ851952:TAQ851970 TKM851952:TKM851970 TUI851952:TUI851970 UEE851952:UEE851970 UOA851952:UOA851970 UXW851952:UXW851970 VHS851952:VHS851970 VRO851952:VRO851970 WBK851952:WBK851970 WLG851952:WLG851970 WVC851952:WVC851970 IQ917488:IQ917506 SM917488:SM917506 ACI917488:ACI917506 AME917488:AME917506 AWA917488:AWA917506 BFW917488:BFW917506 BPS917488:BPS917506 BZO917488:BZO917506 CJK917488:CJK917506 CTG917488:CTG917506 DDC917488:DDC917506 DMY917488:DMY917506 DWU917488:DWU917506 EGQ917488:EGQ917506 EQM917488:EQM917506 FAI917488:FAI917506 FKE917488:FKE917506 FUA917488:FUA917506 GDW917488:GDW917506 GNS917488:GNS917506 GXO917488:GXO917506 HHK917488:HHK917506 HRG917488:HRG917506 IBC917488:IBC917506 IKY917488:IKY917506 IUU917488:IUU917506 JEQ917488:JEQ917506 JOM917488:JOM917506 JYI917488:JYI917506 KIE917488:KIE917506 KSA917488:KSA917506 LBW917488:LBW917506 LLS917488:LLS917506 LVO917488:LVO917506 MFK917488:MFK917506 MPG917488:MPG917506 MZC917488:MZC917506 NIY917488:NIY917506 NSU917488:NSU917506 OCQ917488:OCQ917506 OMM917488:OMM917506 OWI917488:OWI917506 PGE917488:PGE917506 PQA917488:PQA917506 PZW917488:PZW917506 QJS917488:QJS917506 QTO917488:QTO917506 RDK917488:RDK917506 RNG917488:RNG917506 RXC917488:RXC917506 SGY917488:SGY917506 SQU917488:SQU917506 TAQ917488:TAQ917506 TKM917488:TKM917506 TUI917488:TUI917506 UEE917488:UEE917506 UOA917488:UOA917506 UXW917488:UXW917506 VHS917488:VHS917506 VRO917488:VRO917506 WBK917488:WBK917506 WLG917488:WLG917506 WVC917488:WVC917506 IQ983024:IQ983042 SM983024:SM983042 ACI983024:ACI983042 AME983024:AME983042 AWA983024:AWA983042 BFW983024:BFW983042 BPS983024:BPS983042 BZO983024:BZO983042 CJK983024:CJK983042 CTG983024:CTG983042 DDC983024:DDC983042 DMY983024:DMY983042 DWU983024:DWU983042 EGQ983024:EGQ983042 EQM983024:EQM983042 FAI983024:FAI983042 FKE983024:FKE983042 FUA983024:FUA983042 GDW983024:GDW983042 GNS983024:GNS983042 GXO983024:GXO983042 HHK983024:HHK983042 HRG983024:HRG983042 IBC983024:IBC983042 IKY983024:IKY983042 IUU983024:IUU983042 JEQ983024:JEQ983042 JOM983024:JOM983042 JYI983024:JYI983042 KIE983024:KIE983042 KSA983024:KSA983042 LBW983024:LBW983042 LLS983024:LLS983042 LVO983024:LVO983042 MFK983024:MFK983042 MPG983024:MPG983042 MZC983024:MZC983042 NIY983024:NIY983042 NSU983024:NSU983042 OCQ983024:OCQ983042 OMM983024:OMM983042 OWI983024:OWI983042 PGE983024:PGE983042 PQA983024:PQA983042 PZW983024:PZW983042 QJS983024:QJS983042 QTO983024:QTO983042 RDK983024:RDK983042 RNG983024:RNG983042 RXC983024:RXC983042 SGY983024:SGY983042 SQU983024:SQU983042 TAQ983024:TAQ983042 TKM983024:TKM983042 TUI983024:TUI983042 UEE983024:UEE983042 UOA983024:UOA983042 UXW983024:UXW983042 VHS983024:VHS983042 VRO983024:VRO983042 WBK983024:WBK983042 WLG983024:WLG983042">
      <formula1>"AC,DC"</formula1>
    </dataValidation>
    <dataValidation type="list" allowBlank="1" showInputMessage="1" showErrorMessage="1" sqref="IT15 SP15 ACL15 AMH15 AWD15 BFZ15 BPV15 BZR15 CJN15 CTJ15 DDF15 DNB15 DWX15 EGT15 EQP15 FAL15 FKH15 FUD15 GDZ15 GNV15 GXR15 HHN15 HRJ15 IBF15 ILB15 IUX15 JET15 JOP15 JYL15 KIH15 KSD15 LBZ15 LLV15 LVR15 MFN15 MPJ15 MZF15 NJB15 NSX15 OCT15 OMP15 OWL15 PGH15 PQD15 PZZ15 QJV15 QTR15 RDN15 RNJ15 RXF15 SHB15 SQX15 TAT15 TKP15 TUL15 UEH15 UOD15 UXZ15 VHV15 VRR15 WBN15 WLJ15 WVF15 IT65520:IT65538 SP65520:SP65538 ACL65520:ACL65538 AMH65520:AMH65538 AWD65520:AWD65538 BFZ65520:BFZ65538 BPV65520:BPV65538 BZR65520:BZR65538 CJN65520:CJN65538 CTJ65520:CTJ65538 DDF65520:DDF65538 DNB65520:DNB65538 DWX65520:DWX65538 EGT65520:EGT65538 EQP65520:EQP65538 FAL65520:FAL65538 FKH65520:FKH65538 FUD65520:FUD65538 GDZ65520:GDZ65538 GNV65520:GNV65538 GXR65520:GXR65538 HHN65520:HHN65538 HRJ65520:HRJ65538 IBF65520:IBF65538 ILB65520:ILB65538 IUX65520:IUX65538 JET65520:JET65538 JOP65520:JOP65538 JYL65520:JYL65538 KIH65520:KIH65538 KSD65520:KSD65538 LBZ65520:LBZ65538 LLV65520:LLV65538 LVR65520:LVR65538 MFN65520:MFN65538 MPJ65520:MPJ65538 MZF65520:MZF65538 NJB65520:NJB65538 NSX65520:NSX65538 OCT65520:OCT65538 OMP65520:OMP65538 OWL65520:OWL65538 PGH65520:PGH65538 PQD65520:PQD65538 PZZ65520:PZZ65538 QJV65520:QJV65538 QTR65520:QTR65538 RDN65520:RDN65538 RNJ65520:RNJ65538 RXF65520:RXF65538 SHB65520:SHB65538 SQX65520:SQX65538 TAT65520:TAT65538 TKP65520:TKP65538 TUL65520:TUL65538 UEH65520:UEH65538 UOD65520:UOD65538 UXZ65520:UXZ65538 VHV65520:VHV65538 VRR65520:VRR65538 WBN65520:WBN65538 WLJ65520:WLJ65538 WVF65520:WVF65538 IT131056:IT131074 SP131056:SP131074 ACL131056:ACL131074 AMH131056:AMH131074 AWD131056:AWD131074 BFZ131056:BFZ131074 BPV131056:BPV131074 BZR131056:BZR131074 CJN131056:CJN131074 CTJ131056:CTJ131074 DDF131056:DDF131074 DNB131056:DNB131074 DWX131056:DWX131074 EGT131056:EGT131074 EQP131056:EQP131074 FAL131056:FAL131074 FKH131056:FKH131074 FUD131056:FUD131074 GDZ131056:GDZ131074 GNV131056:GNV131074 GXR131056:GXR131074 HHN131056:HHN131074 HRJ131056:HRJ131074 IBF131056:IBF131074 ILB131056:ILB131074 IUX131056:IUX131074 JET131056:JET131074 JOP131056:JOP131074 JYL131056:JYL131074 KIH131056:KIH131074 KSD131056:KSD131074 LBZ131056:LBZ131074 LLV131056:LLV131074 LVR131056:LVR131074 MFN131056:MFN131074 MPJ131056:MPJ131074 MZF131056:MZF131074 NJB131056:NJB131074 NSX131056:NSX131074 OCT131056:OCT131074 OMP131056:OMP131074 OWL131056:OWL131074 PGH131056:PGH131074 PQD131056:PQD131074 PZZ131056:PZZ131074 QJV131056:QJV131074 QTR131056:QTR131074 RDN131056:RDN131074 RNJ131056:RNJ131074 RXF131056:RXF131074 SHB131056:SHB131074 SQX131056:SQX131074 TAT131056:TAT131074 TKP131056:TKP131074 TUL131056:TUL131074 UEH131056:UEH131074 UOD131056:UOD131074 UXZ131056:UXZ131074 VHV131056:VHV131074 VRR131056:VRR131074 WBN131056:WBN131074 WLJ131056:WLJ131074 WVF131056:WVF131074 IT196592:IT196610 SP196592:SP196610 ACL196592:ACL196610 AMH196592:AMH196610 AWD196592:AWD196610 BFZ196592:BFZ196610 BPV196592:BPV196610 BZR196592:BZR196610 CJN196592:CJN196610 CTJ196592:CTJ196610 DDF196592:DDF196610 DNB196592:DNB196610 DWX196592:DWX196610 EGT196592:EGT196610 EQP196592:EQP196610 FAL196592:FAL196610 FKH196592:FKH196610 FUD196592:FUD196610 GDZ196592:GDZ196610 GNV196592:GNV196610 GXR196592:GXR196610 HHN196592:HHN196610 HRJ196592:HRJ196610 IBF196592:IBF196610 ILB196592:ILB196610 IUX196592:IUX196610 JET196592:JET196610 JOP196592:JOP196610 JYL196592:JYL196610 KIH196592:KIH196610 KSD196592:KSD196610 LBZ196592:LBZ196610 LLV196592:LLV196610 LVR196592:LVR196610 MFN196592:MFN196610 MPJ196592:MPJ196610 MZF196592:MZF196610 NJB196592:NJB196610 NSX196592:NSX196610 OCT196592:OCT196610 OMP196592:OMP196610 OWL196592:OWL196610 PGH196592:PGH196610 PQD196592:PQD196610 PZZ196592:PZZ196610 QJV196592:QJV196610 QTR196592:QTR196610 RDN196592:RDN196610 RNJ196592:RNJ196610 RXF196592:RXF196610 SHB196592:SHB196610 SQX196592:SQX196610 TAT196592:TAT196610 TKP196592:TKP196610 TUL196592:TUL196610 UEH196592:UEH196610 UOD196592:UOD196610 UXZ196592:UXZ196610 VHV196592:VHV196610 VRR196592:VRR196610 WBN196592:WBN196610 WLJ196592:WLJ196610 WVF196592:WVF196610 IT262128:IT262146 SP262128:SP262146 ACL262128:ACL262146 AMH262128:AMH262146 AWD262128:AWD262146 BFZ262128:BFZ262146 BPV262128:BPV262146 BZR262128:BZR262146 CJN262128:CJN262146 CTJ262128:CTJ262146 DDF262128:DDF262146 DNB262128:DNB262146 DWX262128:DWX262146 EGT262128:EGT262146 EQP262128:EQP262146 FAL262128:FAL262146 FKH262128:FKH262146 FUD262128:FUD262146 GDZ262128:GDZ262146 GNV262128:GNV262146 GXR262128:GXR262146 HHN262128:HHN262146 HRJ262128:HRJ262146 IBF262128:IBF262146 ILB262128:ILB262146 IUX262128:IUX262146 JET262128:JET262146 JOP262128:JOP262146 JYL262128:JYL262146 KIH262128:KIH262146 KSD262128:KSD262146 LBZ262128:LBZ262146 LLV262128:LLV262146 LVR262128:LVR262146 MFN262128:MFN262146 MPJ262128:MPJ262146 MZF262128:MZF262146 NJB262128:NJB262146 NSX262128:NSX262146 OCT262128:OCT262146 OMP262128:OMP262146 OWL262128:OWL262146 PGH262128:PGH262146 PQD262128:PQD262146 PZZ262128:PZZ262146 QJV262128:QJV262146 QTR262128:QTR262146 RDN262128:RDN262146 RNJ262128:RNJ262146 RXF262128:RXF262146 SHB262128:SHB262146 SQX262128:SQX262146 TAT262128:TAT262146 TKP262128:TKP262146 TUL262128:TUL262146 UEH262128:UEH262146 UOD262128:UOD262146 UXZ262128:UXZ262146 VHV262128:VHV262146 VRR262128:VRR262146 WBN262128:WBN262146 WLJ262128:WLJ262146 WVF262128:WVF262146 IT327664:IT327682 SP327664:SP327682 ACL327664:ACL327682 AMH327664:AMH327682 AWD327664:AWD327682 BFZ327664:BFZ327682 BPV327664:BPV327682 BZR327664:BZR327682 CJN327664:CJN327682 CTJ327664:CTJ327682 DDF327664:DDF327682 DNB327664:DNB327682 DWX327664:DWX327682 EGT327664:EGT327682 EQP327664:EQP327682 FAL327664:FAL327682 FKH327664:FKH327682 FUD327664:FUD327682 GDZ327664:GDZ327682 GNV327664:GNV327682 GXR327664:GXR327682 HHN327664:HHN327682 HRJ327664:HRJ327682 IBF327664:IBF327682 ILB327664:ILB327682 IUX327664:IUX327682 JET327664:JET327682 JOP327664:JOP327682 JYL327664:JYL327682 KIH327664:KIH327682 KSD327664:KSD327682 LBZ327664:LBZ327682 LLV327664:LLV327682 LVR327664:LVR327682 MFN327664:MFN327682 MPJ327664:MPJ327682 MZF327664:MZF327682 NJB327664:NJB327682 NSX327664:NSX327682 OCT327664:OCT327682 OMP327664:OMP327682 OWL327664:OWL327682 PGH327664:PGH327682 PQD327664:PQD327682 PZZ327664:PZZ327682 QJV327664:QJV327682 QTR327664:QTR327682 RDN327664:RDN327682 RNJ327664:RNJ327682 RXF327664:RXF327682 SHB327664:SHB327682 SQX327664:SQX327682 TAT327664:TAT327682 TKP327664:TKP327682 TUL327664:TUL327682 UEH327664:UEH327682 UOD327664:UOD327682 UXZ327664:UXZ327682 VHV327664:VHV327682 VRR327664:VRR327682 WBN327664:WBN327682 WLJ327664:WLJ327682 WVF327664:WVF327682 IT393200:IT393218 SP393200:SP393218 ACL393200:ACL393218 AMH393200:AMH393218 AWD393200:AWD393218 BFZ393200:BFZ393218 BPV393200:BPV393218 BZR393200:BZR393218 CJN393200:CJN393218 CTJ393200:CTJ393218 DDF393200:DDF393218 DNB393200:DNB393218 DWX393200:DWX393218 EGT393200:EGT393218 EQP393200:EQP393218 FAL393200:FAL393218 FKH393200:FKH393218 FUD393200:FUD393218 GDZ393200:GDZ393218 GNV393200:GNV393218 GXR393200:GXR393218 HHN393200:HHN393218 HRJ393200:HRJ393218 IBF393200:IBF393218 ILB393200:ILB393218 IUX393200:IUX393218 JET393200:JET393218 JOP393200:JOP393218 JYL393200:JYL393218 KIH393200:KIH393218 KSD393200:KSD393218 LBZ393200:LBZ393218 LLV393200:LLV393218 LVR393200:LVR393218 MFN393200:MFN393218 MPJ393200:MPJ393218 MZF393200:MZF393218 NJB393200:NJB393218 NSX393200:NSX393218 OCT393200:OCT393218 OMP393200:OMP393218 OWL393200:OWL393218 PGH393200:PGH393218 PQD393200:PQD393218 PZZ393200:PZZ393218 QJV393200:QJV393218 QTR393200:QTR393218 RDN393200:RDN393218 RNJ393200:RNJ393218 RXF393200:RXF393218 SHB393200:SHB393218 SQX393200:SQX393218 TAT393200:TAT393218 TKP393200:TKP393218 TUL393200:TUL393218 UEH393200:UEH393218 UOD393200:UOD393218 UXZ393200:UXZ393218 VHV393200:VHV393218 VRR393200:VRR393218 WBN393200:WBN393218 WLJ393200:WLJ393218 WVF393200:WVF393218 IT458736:IT458754 SP458736:SP458754 ACL458736:ACL458754 AMH458736:AMH458754 AWD458736:AWD458754 BFZ458736:BFZ458754 BPV458736:BPV458754 BZR458736:BZR458754 CJN458736:CJN458754 CTJ458736:CTJ458754 DDF458736:DDF458754 DNB458736:DNB458754 DWX458736:DWX458754 EGT458736:EGT458754 EQP458736:EQP458754 FAL458736:FAL458754 FKH458736:FKH458754 FUD458736:FUD458754 GDZ458736:GDZ458754 GNV458736:GNV458754 GXR458736:GXR458754 HHN458736:HHN458754 HRJ458736:HRJ458754 IBF458736:IBF458754 ILB458736:ILB458754 IUX458736:IUX458754 JET458736:JET458754 JOP458736:JOP458754 JYL458736:JYL458754 KIH458736:KIH458754 KSD458736:KSD458754 LBZ458736:LBZ458754 LLV458736:LLV458754 LVR458736:LVR458754 MFN458736:MFN458754 MPJ458736:MPJ458754 MZF458736:MZF458754 NJB458736:NJB458754 NSX458736:NSX458754 OCT458736:OCT458754 OMP458736:OMP458754 OWL458736:OWL458754 PGH458736:PGH458754 PQD458736:PQD458754 PZZ458736:PZZ458754 QJV458736:QJV458754 QTR458736:QTR458754 RDN458736:RDN458754 RNJ458736:RNJ458754 RXF458736:RXF458754 SHB458736:SHB458754 SQX458736:SQX458754 TAT458736:TAT458754 TKP458736:TKP458754 TUL458736:TUL458754 UEH458736:UEH458754 UOD458736:UOD458754 UXZ458736:UXZ458754 VHV458736:VHV458754 VRR458736:VRR458754 WBN458736:WBN458754 WLJ458736:WLJ458754 WVF458736:WVF458754 IT524272:IT524290 SP524272:SP524290 ACL524272:ACL524290 AMH524272:AMH524290 AWD524272:AWD524290 BFZ524272:BFZ524290 BPV524272:BPV524290 BZR524272:BZR524290 CJN524272:CJN524290 CTJ524272:CTJ524290 DDF524272:DDF524290 DNB524272:DNB524290 DWX524272:DWX524290 EGT524272:EGT524290 EQP524272:EQP524290 FAL524272:FAL524290 FKH524272:FKH524290 FUD524272:FUD524290 GDZ524272:GDZ524290 GNV524272:GNV524290 GXR524272:GXR524290 HHN524272:HHN524290 HRJ524272:HRJ524290 IBF524272:IBF524290 ILB524272:ILB524290 IUX524272:IUX524290 JET524272:JET524290 JOP524272:JOP524290 JYL524272:JYL524290 KIH524272:KIH524290 KSD524272:KSD524290 LBZ524272:LBZ524290 LLV524272:LLV524290 LVR524272:LVR524290 MFN524272:MFN524290 MPJ524272:MPJ524290 MZF524272:MZF524290 NJB524272:NJB524290 NSX524272:NSX524290 OCT524272:OCT524290 OMP524272:OMP524290 OWL524272:OWL524290 PGH524272:PGH524290 PQD524272:PQD524290 PZZ524272:PZZ524290 QJV524272:QJV524290 QTR524272:QTR524290 RDN524272:RDN524290 RNJ524272:RNJ524290 RXF524272:RXF524290 SHB524272:SHB524290 SQX524272:SQX524290 TAT524272:TAT524290 TKP524272:TKP524290 TUL524272:TUL524290 UEH524272:UEH524290 UOD524272:UOD524290 UXZ524272:UXZ524290 VHV524272:VHV524290 VRR524272:VRR524290 WBN524272:WBN524290 WLJ524272:WLJ524290 WVF524272:WVF524290 IT589808:IT589826 SP589808:SP589826 ACL589808:ACL589826 AMH589808:AMH589826 AWD589808:AWD589826 BFZ589808:BFZ589826 BPV589808:BPV589826 BZR589808:BZR589826 CJN589808:CJN589826 CTJ589808:CTJ589826 DDF589808:DDF589826 DNB589808:DNB589826 DWX589808:DWX589826 EGT589808:EGT589826 EQP589808:EQP589826 FAL589808:FAL589826 FKH589808:FKH589826 FUD589808:FUD589826 GDZ589808:GDZ589826 GNV589808:GNV589826 GXR589808:GXR589826 HHN589808:HHN589826 HRJ589808:HRJ589826 IBF589808:IBF589826 ILB589808:ILB589826 IUX589808:IUX589826 JET589808:JET589826 JOP589808:JOP589826 JYL589808:JYL589826 KIH589808:KIH589826 KSD589808:KSD589826 LBZ589808:LBZ589826 LLV589808:LLV589826 LVR589808:LVR589826 MFN589808:MFN589826 MPJ589808:MPJ589826 MZF589808:MZF589826 NJB589808:NJB589826 NSX589808:NSX589826 OCT589808:OCT589826 OMP589808:OMP589826 OWL589808:OWL589826 PGH589808:PGH589826 PQD589808:PQD589826 PZZ589808:PZZ589826 QJV589808:QJV589826 QTR589808:QTR589826 RDN589808:RDN589826 RNJ589808:RNJ589826 RXF589808:RXF589826 SHB589808:SHB589826 SQX589808:SQX589826 TAT589808:TAT589826 TKP589808:TKP589826 TUL589808:TUL589826 UEH589808:UEH589826 UOD589808:UOD589826 UXZ589808:UXZ589826 VHV589808:VHV589826 VRR589808:VRR589826 WBN589808:WBN589826 WLJ589808:WLJ589826 WVF589808:WVF589826 IT655344:IT655362 SP655344:SP655362 ACL655344:ACL655362 AMH655344:AMH655362 AWD655344:AWD655362 BFZ655344:BFZ655362 BPV655344:BPV655362 BZR655344:BZR655362 CJN655344:CJN655362 CTJ655344:CTJ655362 DDF655344:DDF655362 DNB655344:DNB655362 DWX655344:DWX655362 EGT655344:EGT655362 EQP655344:EQP655362 FAL655344:FAL655362 FKH655344:FKH655362 FUD655344:FUD655362 GDZ655344:GDZ655362 GNV655344:GNV655362 GXR655344:GXR655362 HHN655344:HHN655362 HRJ655344:HRJ655362 IBF655344:IBF655362 ILB655344:ILB655362 IUX655344:IUX655362 JET655344:JET655362 JOP655344:JOP655362 JYL655344:JYL655362 KIH655344:KIH655362 KSD655344:KSD655362 LBZ655344:LBZ655362 LLV655344:LLV655362 LVR655344:LVR655362 MFN655344:MFN655362 MPJ655344:MPJ655362 MZF655344:MZF655362 NJB655344:NJB655362 NSX655344:NSX655362 OCT655344:OCT655362 OMP655344:OMP655362 OWL655344:OWL655362 PGH655344:PGH655362 PQD655344:PQD655362 PZZ655344:PZZ655362 QJV655344:QJV655362 QTR655344:QTR655362 RDN655344:RDN655362 RNJ655344:RNJ655362 RXF655344:RXF655362 SHB655344:SHB655362 SQX655344:SQX655362 TAT655344:TAT655362 TKP655344:TKP655362 TUL655344:TUL655362 UEH655344:UEH655362 UOD655344:UOD655362 UXZ655344:UXZ655362 VHV655344:VHV655362 VRR655344:VRR655362 WBN655344:WBN655362 WLJ655344:WLJ655362 WVF655344:WVF655362 IT720880:IT720898 SP720880:SP720898 ACL720880:ACL720898 AMH720880:AMH720898 AWD720880:AWD720898 BFZ720880:BFZ720898 BPV720880:BPV720898 BZR720880:BZR720898 CJN720880:CJN720898 CTJ720880:CTJ720898 DDF720880:DDF720898 DNB720880:DNB720898 DWX720880:DWX720898 EGT720880:EGT720898 EQP720880:EQP720898 FAL720880:FAL720898 FKH720880:FKH720898 FUD720880:FUD720898 GDZ720880:GDZ720898 GNV720880:GNV720898 GXR720880:GXR720898 HHN720880:HHN720898 HRJ720880:HRJ720898 IBF720880:IBF720898 ILB720880:ILB720898 IUX720880:IUX720898 JET720880:JET720898 JOP720880:JOP720898 JYL720880:JYL720898 KIH720880:KIH720898 KSD720880:KSD720898 LBZ720880:LBZ720898 LLV720880:LLV720898 LVR720880:LVR720898 MFN720880:MFN720898 MPJ720880:MPJ720898 MZF720880:MZF720898 NJB720880:NJB720898 NSX720880:NSX720898 OCT720880:OCT720898 OMP720880:OMP720898 OWL720880:OWL720898 PGH720880:PGH720898 PQD720880:PQD720898 PZZ720880:PZZ720898 QJV720880:QJV720898 QTR720880:QTR720898 RDN720880:RDN720898 RNJ720880:RNJ720898 RXF720880:RXF720898 SHB720880:SHB720898 SQX720880:SQX720898 TAT720880:TAT720898 TKP720880:TKP720898 TUL720880:TUL720898 UEH720880:UEH720898 UOD720880:UOD720898 UXZ720880:UXZ720898 VHV720880:VHV720898 VRR720880:VRR720898 WBN720880:WBN720898 WLJ720880:WLJ720898 WVF720880:WVF720898 IT786416:IT786434 SP786416:SP786434 ACL786416:ACL786434 AMH786416:AMH786434 AWD786416:AWD786434 BFZ786416:BFZ786434 BPV786416:BPV786434 BZR786416:BZR786434 CJN786416:CJN786434 CTJ786416:CTJ786434 DDF786416:DDF786434 DNB786416:DNB786434 DWX786416:DWX786434 EGT786416:EGT786434 EQP786416:EQP786434 FAL786416:FAL786434 FKH786416:FKH786434 FUD786416:FUD786434 GDZ786416:GDZ786434 GNV786416:GNV786434 GXR786416:GXR786434 HHN786416:HHN786434 HRJ786416:HRJ786434 IBF786416:IBF786434 ILB786416:ILB786434 IUX786416:IUX786434 JET786416:JET786434 JOP786416:JOP786434 JYL786416:JYL786434 KIH786416:KIH786434 KSD786416:KSD786434 LBZ786416:LBZ786434 LLV786416:LLV786434 LVR786416:LVR786434 MFN786416:MFN786434 MPJ786416:MPJ786434 MZF786416:MZF786434 NJB786416:NJB786434 NSX786416:NSX786434 OCT786416:OCT786434 OMP786416:OMP786434 OWL786416:OWL786434 PGH786416:PGH786434 PQD786416:PQD786434 PZZ786416:PZZ786434 QJV786416:QJV786434 QTR786416:QTR786434 RDN786416:RDN786434 RNJ786416:RNJ786434 RXF786416:RXF786434 SHB786416:SHB786434 SQX786416:SQX786434 TAT786416:TAT786434 TKP786416:TKP786434 TUL786416:TUL786434 UEH786416:UEH786434 UOD786416:UOD786434 UXZ786416:UXZ786434 VHV786416:VHV786434 VRR786416:VRR786434 WBN786416:WBN786434 WLJ786416:WLJ786434 WVF786416:WVF786434 IT851952:IT851970 SP851952:SP851970 ACL851952:ACL851970 AMH851952:AMH851970 AWD851952:AWD851970 BFZ851952:BFZ851970 BPV851952:BPV851970 BZR851952:BZR851970 CJN851952:CJN851970 CTJ851952:CTJ851970 DDF851952:DDF851970 DNB851952:DNB851970 DWX851952:DWX851970 EGT851952:EGT851970 EQP851952:EQP851970 FAL851952:FAL851970 FKH851952:FKH851970 FUD851952:FUD851970 GDZ851952:GDZ851970 GNV851952:GNV851970 GXR851952:GXR851970 HHN851952:HHN851970 HRJ851952:HRJ851970 IBF851952:IBF851970 ILB851952:ILB851970 IUX851952:IUX851970 JET851952:JET851970 JOP851952:JOP851970 JYL851952:JYL851970 KIH851952:KIH851970 KSD851952:KSD851970 LBZ851952:LBZ851970 LLV851952:LLV851970 LVR851952:LVR851970 MFN851952:MFN851970 MPJ851952:MPJ851970 MZF851952:MZF851970 NJB851952:NJB851970 NSX851952:NSX851970 OCT851952:OCT851970 OMP851952:OMP851970 OWL851952:OWL851970 PGH851952:PGH851970 PQD851952:PQD851970 PZZ851952:PZZ851970 QJV851952:QJV851970 QTR851952:QTR851970 RDN851952:RDN851970 RNJ851952:RNJ851970 RXF851952:RXF851970 SHB851952:SHB851970 SQX851952:SQX851970 TAT851952:TAT851970 TKP851952:TKP851970 TUL851952:TUL851970 UEH851952:UEH851970 UOD851952:UOD851970 UXZ851952:UXZ851970 VHV851952:VHV851970 VRR851952:VRR851970 WBN851952:WBN851970 WLJ851952:WLJ851970 WVF851952:WVF851970 IT917488:IT917506 SP917488:SP917506 ACL917488:ACL917506 AMH917488:AMH917506 AWD917488:AWD917506 BFZ917488:BFZ917506 BPV917488:BPV917506 BZR917488:BZR917506 CJN917488:CJN917506 CTJ917488:CTJ917506 DDF917488:DDF917506 DNB917488:DNB917506 DWX917488:DWX917506 EGT917488:EGT917506 EQP917488:EQP917506 FAL917488:FAL917506 FKH917488:FKH917506 FUD917488:FUD917506 GDZ917488:GDZ917506 GNV917488:GNV917506 GXR917488:GXR917506 HHN917488:HHN917506 HRJ917488:HRJ917506 IBF917488:IBF917506 ILB917488:ILB917506 IUX917488:IUX917506 JET917488:JET917506 JOP917488:JOP917506 JYL917488:JYL917506 KIH917488:KIH917506 KSD917488:KSD917506 LBZ917488:LBZ917506 LLV917488:LLV917506 LVR917488:LVR917506 MFN917488:MFN917506 MPJ917488:MPJ917506 MZF917488:MZF917506 NJB917488:NJB917506 NSX917488:NSX917506 OCT917488:OCT917506 OMP917488:OMP917506 OWL917488:OWL917506 PGH917488:PGH917506 PQD917488:PQD917506 PZZ917488:PZZ917506 QJV917488:QJV917506 QTR917488:QTR917506 RDN917488:RDN917506 RNJ917488:RNJ917506 RXF917488:RXF917506 SHB917488:SHB917506 SQX917488:SQX917506 TAT917488:TAT917506 TKP917488:TKP917506 TUL917488:TUL917506 UEH917488:UEH917506 UOD917488:UOD917506 UXZ917488:UXZ917506 VHV917488:VHV917506 VRR917488:VRR917506 WBN917488:WBN917506 WLJ917488:WLJ917506 WVF917488:WVF917506 IT983024:IT983042 SP983024:SP983042 ACL983024:ACL983042 AMH983024:AMH983042 AWD983024:AWD983042 BFZ983024:BFZ983042 BPV983024:BPV983042 BZR983024:BZR983042 CJN983024:CJN983042 CTJ983024:CTJ983042 DDF983024:DDF983042 DNB983024:DNB983042 DWX983024:DWX983042 EGT983024:EGT983042 EQP983024:EQP983042 FAL983024:FAL983042 FKH983024:FKH983042 FUD983024:FUD983042 GDZ983024:GDZ983042 GNV983024:GNV983042 GXR983024:GXR983042 HHN983024:HHN983042 HRJ983024:HRJ983042 IBF983024:IBF983042 ILB983024:ILB983042 IUX983024:IUX983042 JET983024:JET983042 JOP983024:JOP983042 JYL983024:JYL983042 KIH983024:KIH983042 KSD983024:KSD983042 LBZ983024:LBZ983042 LLV983024:LLV983042 LVR983024:LVR983042 MFN983024:MFN983042 MPJ983024:MPJ983042 MZF983024:MZF983042 NJB983024:NJB983042 NSX983024:NSX983042 OCT983024:OCT983042 OMP983024:OMP983042 OWL983024:OWL983042 PGH983024:PGH983042 PQD983024:PQD983042 PZZ983024:PZZ983042 QJV983024:QJV983042 QTR983024:QTR983042 RDN983024:RDN983042 RNJ983024:RNJ983042 RXF983024:RXF983042 SHB983024:SHB983042 SQX983024:SQX983042 TAT983024:TAT983042 TKP983024:TKP983042 TUL983024:TUL983042 UEH983024:UEH983042 UOD983024:UOD983042 UXZ983024:UXZ983042 VHV983024:VHV983042 VRR983024:VRR983042 WBN983024:WBN983042 WLJ983024:WLJ983042 WVF983024:WVF983042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IW65520:IW65538 SS65520:SS65538 ACO65520:ACO65538 AMK65520:AMK65538 AWG65520:AWG65538 BGC65520:BGC65538 BPY65520:BPY65538 BZU65520:BZU65538 CJQ65520:CJQ65538 CTM65520:CTM65538 DDI65520:DDI65538 DNE65520:DNE65538 DXA65520:DXA65538 EGW65520:EGW65538 EQS65520:EQS65538 FAO65520:FAO65538 FKK65520:FKK65538 FUG65520:FUG65538 GEC65520:GEC65538 GNY65520:GNY65538 GXU65520:GXU65538 HHQ65520:HHQ65538 HRM65520:HRM65538 IBI65520:IBI65538 ILE65520:ILE65538 IVA65520:IVA65538 JEW65520:JEW65538 JOS65520:JOS65538 JYO65520:JYO65538 KIK65520:KIK65538 KSG65520:KSG65538 LCC65520:LCC65538 LLY65520:LLY65538 LVU65520:LVU65538 MFQ65520:MFQ65538 MPM65520:MPM65538 MZI65520:MZI65538 NJE65520:NJE65538 NTA65520:NTA65538 OCW65520:OCW65538 OMS65520:OMS65538 OWO65520:OWO65538 PGK65520:PGK65538 PQG65520:PQG65538 QAC65520:QAC65538 QJY65520:QJY65538 QTU65520:QTU65538 RDQ65520:RDQ65538 RNM65520:RNM65538 RXI65520:RXI65538 SHE65520:SHE65538 SRA65520:SRA65538 TAW65520:TAW65538 TKS65520:TKS65538 TUO65520:TUO65538 UEK65520:UEK65538 UOG65520:UOG65538 UYC65520:UYC65538 VHY65520:VHY65538 VRU65520:VRU65538 WBQ65520:WBQ65538 WLM65520:WLM65538 WVI65520:WVI65538 IW131056:IW131074 SS131056:SS131074 ACO131056:ACO131074 AMK131056:AMK131074 AWG131056:AWG131074 BGC131056:BGC131074 BPY131056:BPY131074 BZU131056:BZU131074 CJQ131056:CJQ131074 CTM131056:CTM131074 DDI131056:DDI131074 DNE131056:DNE131074 DXA131056:DXA131074 EGW131056:EGW131074 EQS131056:EQS131074 FAO131056:FAO131074 FKK131056:FKK131074 FUG131056:FUG131074 GEC131056:GEC131074 GNY131056:GNY131074 GXU131056:GXU131074 HHQ131056:HHQ131074 HRM131056:HRM131074 IBI131056:IBI131074 ILE131056:ILE131074 IVA131056:IVA131074 JEW131056:JEW131074 JOS131056:JOS131074 JYO131056:JYO131074 KIK131056:KIK131074 KSG131056:KSG131074 LCC131056:LCC131074 LLY131056:LLY131074 LVU131056:LVU131074 MFQ131056:MFQ131074 MPM131056:MPM131074 MZI131056:MZI131074 NJE131056:NJE131074 NTA131056:NTA131074 OCW131056:OCW131074 OMS131056:OMS131074 OWO131056:OWO131074 PGK131056:PGK131074 PQG131056:PQG131074 QAC131056:QAC131074 QJY131056:QJY131074 QTU131056:QTU131074 RDQ131056:RDQ131074 RNM131056:RNM131074 RXI131056:RXI131074 SHE131056:SHE131074 SRA131056:SRA131074 TAW131056:TAW131074 TKS131056:TKS131074 TUO131056:TUO131074 UEK131056:UEK131074 UOG131056:UOG131074 UYC131056:UYC131074 VHY131056:VHY131074 VRU131056:VRU131074 WBQ131056:WBQ131074 WLM131056:WLM131074 WVI131056:WVI131074 IW196592:IW196610 SS196592:SS196610 ACO196592:ACO196610 AMK196592:AMK196610 AWG196592:AWG196610 BGC196592:BGC196610 BPY196592:BPY196610 BZU196592:BZU196610 CJQ196592:CJQ196610 CTM196592:CTM196610 DDI196592:DDI196610 DNE196592:DNE196610 DXA196592:DXA196610 EGW196592:EGW196610 EQS196592:EQS196610 FAO196592:FAO196610 FKK196592:FKK196610 FUG196592:FUG196610 GEC196592:GEC196610 GNY196592:GNY196610 GXU196592:GXU196610 HHQ196592:HHQ196610 HRM196592:HRM196610 IBI196592:IBI196610 ILE196592:ILE196610 IVA196592:IVA196610 JEW196592:JEW196610 JOS196592:JOS196610 JYO196592:JYO196610 KIK196592:KIK196610 KSG196592:KSG196610 LCC196592:LCC196610 LLY196592:LLY196610 LVU196592:LVU196610 MFQ196592:MFQ196610 MPM196592:MPM196610 MZI196592:MZI196610 NJE196592:NJE196610 NTA196592:NTA196610 OCW196592:OCW196610 OMS196592:OMS196610 OWO196592:OWO196610 PGK196592:PGK196610 PQG196592:PQG196610 QAC196592:QAC196610 QJY196592:QJY196610 QTU196592:QTU196610 RDQ196592:RDQ196610 RNM196592:RNM196610 RXI196592:RXI196610 SHE196592:SHE196610 SRA196592:SRA196610 TAW196592:TAW196610 TKS196592:TKS196610 TUO196592:TUO196610 UEK196592:UEK196610 UOG196592:UOG196610 UYC196592:UYC196610 VHY196592:VHY196610 VRU196592:VRU196610 WBQ196592:WBQ196610 WLM196592:WLM196610 WVI196592:WVI196610 IW262128:IW262146 SS262128:SS262146 ACO262128:ACO262146 AMK262128:AMK262146 AWG262128:AWG262146 BGC262128:BGC262146 BPY262128:BPY262146 BZU262128:BZU262146 CJQ262128:CJQ262146 CTM262128:CTM262146 DDI262128:DDI262146 DNE262128:DNE262146 DXA262128:DXA262146 EGW262128:EGW262146 EQS262128:EQS262146 FAO262128:FAO262146 FKK262128:FKK262146 FUG262128:FUG262146 GEC262128:GEC262146 GNY262128:GNY262146 GXU262128:GXU262146 HHQ262128:HHQ262146 HRM262128:HRM262146 IBI262128:IBI262146 ILE262128:ILE262146 IVA262128:IVA262146 JEW262128:JEW262146 JOS262128:JOS262146 JYO262128:JYO262146 KIK262128:KIK262146 KSG262128:KSG262146 LCC262128:LCC262146 LLY262128:LLY262146 LVU262128:LVU262146 MFQ262128:MFQ262146 MPM262128:MPM262146 MZI262128:MZI262146 NJE262128:NJE262146 NTA262128:NTA262146 OCW262128:OCW262146 OMS262128:OMS262146 OWO262128:OWO262146 PGK262128:PGK262146 PQG262128:PQG262146 QAC262128:QAC262146 QJY262128:QJY262146 QTU262128:QTU262146 RDQ262128:RDQ262146 RNM262128:RNM262146 RXI262128:RXI262146 SHE262128:SHE262146 SRA262128:SRA262146 TAW262128:TAW262146 TKS262128:TKS262146 TUO262128:TUO262146 UEK262128:UEK262146 UOG262128:UOG262146 UYC262128:UYC262146 VHY262128:VHY262146 VRU262128:VRU262146 WBQ262128:WBQ262146 WLM262128:WLM262146 WVI262128:WVI262146 IW327664:IW327682 SS327664:SS327682 ACO327664:ACO327682 AMK327664:AMK327682 AWG327664:AWG327682 BGC327664:BGC327682 BPY327664:BPY327682 BZU327664:BZU327682 CJQ327664:CJQ327682 CTM327664:CTM327682 DDI327664:DDI327682 DNE327664:DNE327682 DXA327664:DXA327682 EGW327664:EGW327682 EQS327664:EQS327682 FAO327664:FAO327682 FKK327664:FKK327682 FUG327664:FUG327682 GEC327664:GEC327682 GNY327664:GNY327682 GXU327664:GXU327682 HHQ327664:HHQ327682 HRM327664:HRM327682 IBI327664:IBI327682 ILE327664:ILE327682 IVA327664:IVA327682 JEW327664:JEW327682 JOS327664:JOS327682 JYO327664:JYO327682 KIK327664:KIK327682 KSG327664:KSG327682 LCC327664:LCC327682 LLY327664:LLY327682 LVU327664:LVU327682 MFQ327664:MFQ327682 MPM327664:MPM327682 MZI327664:MZI327682 NJE327664:NJE327682 NTA327664:NTA327682 OCW327664:OCW327682 OMS327664:OMS327682 OWO327664:OWO327682 PGK327664:PGK327682 PQG327664:PQG327682 QAC327664:QAC327682 QJY327664:QJY327682 QTU327664:QTU327682 RDQ327664:RDQ327682 RNM327664:RNM327682 RXI327664:RXI327682 SHE327664:SHE327682 SRA327664:SRA327682 TAW327664:TAW327682 TKS327664:TKS327682 TUO327664:TUO327682 UEK327664:UEK327682 UOG327664:UOG327682 UYC327664:UYC327682 VHY327664:VHY327682 VRU327664:VRU327682 WBQ327664:WBQ327682 WLM327664:WLM327682 WVI327664:WVI327682 IW393200:IW393218 SS393200:SS393218 ACO393200:ACO393218 AMK393200:AMK393218 AWG393200:AWG393218 BGC393200:BGC393218 BPY393200:BPY393218 BZU393200:BZU393218 CJQ393200:CJQ393218 CTM393200:CTM393218 DDI393200:DDI393218 DNE393200:DNE393218 DXA393200:DXA393218 EGW393200:EGW393218 EQS393200:EQS393218 FAO393200:FAO393218 FKK393200:FKK393218 FUG393200:FUG393218 GEC393200:GEC393218 GNY393200:GNY393218 GXU393200:GXU393218 HHQ393200:HHQ393218 HRM393200:HRM393218 IBI393200:IBI393218 ILE393200:ILE393218 IVA393200:IVA393218 JEW393200:JEW393218 JOS393200:JOS393218 JYO393200:JYO393218 KIK393200:KIK393218 KSG393200:KSG393218 LCC393200:LCC393218 LLY393200:LLY393218 LVU393200:LVU393218 MFQ393200:MFQ393218 MPM393200:MPM393218 MZI393200:MZI393218 NJE393200:NJE393218 NTA393200:NTA393218 OCW393200:OCW393218 OMS393200:OMS393218 OWO393200:OWO393218 PGK393200:PGK393218 PQG393200:PQG393218 QAC393200:QAC393218 QJY393200:QJY393218 QTU393200:QTU393218 RDQ393200:RDQ393218 RNM393200:RNM393218 RXI393200:RXI393218 SHE393200:SHE393218 SRA393200:SRA393218 TAW393200:TAW393218 TKS393200:TKS393218 TUO393200:TUO393218 UEK393200:UEK393218 UOG393200:UOG393218 UYC393200:UYC393218 VHY393200:VHY393218 VRU393200:VRU393218 WBQ393200:WBQ393218 WLM393200:WLM393218 WVI393200:WVI393218 IW458736:IW458754 SS458736:SS458754 ACO458736:ACO458754 AMK458736:AMK458754 AWG458736:AWG458754 BGC458736:BGC458754 BPY458736:BPY458754 BZU458736:BZU458754 CJQ458736:CJQ458754 CTM458736:CTM458754 DDI458736:DDI458754 DNE458736:DNE458754 DXA458736:DXA458754 EGW458736:EGW458754 EQS458736:EQS458754 FAO458736:FAO458754 FKK458736:FKK458754 FUG458736:FUG458754 GEC458736:GEC458754 GNY458736:GNY458754 GXU458736:GXU458754 HHQ458736:HHQ458754 HRM458736:HRM458754 IBI458736:IBI458754 ILE458736:ILE458754 IVA458736:IVA458754 JEW458736:JEW458754 JOS458736:JOS458754 JYO458736:JYO458754 KIK458736:KIK458754 KSG458736:KSG458754 LCC458736:LCC458754 LLY458736:LLY458754 LVU458736:LVU458754 MFQ458736:MFQ458754 MPM458736:MPM458754 MZI458736:MZI458754 NJE458736:NJE458754 NTA458736:NTA458754 OCW458736:OCW458754 OMS458736:OMS458754 OWO458736:OWO458754 PGK458736:PGK458754 PQG458736:PQG458754 QAC458736:QAC458754 QJY458736:QJY458754 QTU458736:QTU458754 RDQ458736:RDQ458754 RNM458736:RNM458754 RXI458736:RXI458754 SHE458736:SHE458754 SRA458736:SRA458754 TAW458736:TAW458754 TKS458736:TKS458754 TUO458736:TUO458754 UEK458736:UEK458754 UOG458736:UOG458754 UYC458736:UYC458754 VHY458736:VHY458754 VRU458736:VRU458754 WBQ458736:WBQ458754 WLM458736:WLM458754 WVI458736:WVI458754 IW524272:IW524290 SS524272:SS524290 ACO524272:ACO524290 AMK524272:AMK524290 AWG524272:AWG524290 BGC524272:BGC524290 BPY524272:BPY524290 BZU524272:BZU524290 CJQ524272:CJQ524290 CTM524272:CTM524290 DDI524272:DDI524290 DNE524272:DNE524290 DXA524272:DXA524290 EGW524272:EGW524290 EQS524272:EQS524290 FAO524272:FAO524290 FKK524272:FKK524290 FUG524272:FUG524290 GEC524272:GEC524290 GNY524272:GNY524290 GXU524272:GXU524290 HHQ524272:HHQ524290 HRM524272:HRM524290 IBI524272:IBI524290 ILE524272:ILE524290 IVA524272:IVA524290 JEW524272:JEW524290 JOS524272:JOS524290 JYO524272:JYO524290 KIK524272:KIK524290 KSG524272:KSG524290 LCC524272:LCC524290 LLY524272:LLY524290 LVU524272:LVU524290 MFQ524272:MFQ524290 MPM524272:MPM524290 MZI524272:MZI524290 NJE524272:NJE524290 NTA524272:NTA524290 OCW524272:OCW524290 OMS524272:OMS524290 OWO524272:OWO524290 PGK524272:PGK524290 PQG524272:PQG524290 QAC524272:QAC524290 QJY524272:QJY524290 QTU524272:QTU524290 RDQ524272:RDQ524290 RNM524272:RNM524290 RXI524272:RXI524290 SHE524272:SHE524290 SRA524272:SRA524290 TAW524272:TAW524290 TKS524272:TKS524290 TUO524272:TUO524290 UEK524272:UEK524290 UOG524272:UOG524290 UYC524272:UYC524290 VHY524272:VHY524290 VRU524272:VRU524290 WBQ524272:WBQ524290 WLM524272:WLM524290 WVI524272:WVI524290 IW589808:IW589826 SS589808:SS589826 ACO589808:ACO589826 AMK589808:AMK589826 AWG589808:AWG589826 BGC589808:BGC589826 BPY589808:BPY589826 BZU589808:BZU589826 CJQ589808:CJQ589826 CTM589808:CTM589826 DDI589808:DDI589826 DNE589808:DNE589826 DXA589808:DXA589826 EGW589808:EGW589826 EQS589808:EQS589826 FAO589808:FAO589826 FKK589808:FKK589826 FUG589808:FUG589826 GEC589808:GEC589826 GNY589808:GNY589826 GXU589808:GXU589826 HHQ589808:HHQ589826 HRM589808:HRM589826 IBI589808:IBI589826 ILE589808:ILE589826 IVA589808:IVA589826 JEW589808:JEW589826 JOS589808:JOS589826 JYO589808:JYO589826 KIK589808:KIK589826 KSG589808:KSG589826 LCC589808:LCC589826 LLY589808:LLY589826 LVU589808:LVU589826 MFQ589808:MFQ589826 MPM589808:MPM589826 MZI589808:MZI589826 NJE589808:NJE589826 NTA589808:NTA589826 OCW589808:OCW589826 OMS589808:OMS589826 OWO589808:OWO589826 PGK589808:PGK589826 PQG589808:PQG589826 QAC589808:QAC589826 QJY589808:QJY589826 QTU589808:QTU589826 RDQ589808:RDQ589826 RNM589808:RNM589826 RXI589808:RXI589826 SHE589808:SHE589826 SRA589808:SRA589826 TAW589808:TAW589826 TKS589808:TKS589826 TUO589808:TUO589826 UEK589808:UEK589826 UOG589808:UOG589826 UYC589808:UYC589826 VHY589808:VHY589826 VRU589808:VRU589826 WBQ589808:WBQ589826 WLM589808:WLM589826 WVI589808:WVI589826 IW655344:IW655362 SS655344:SS655362 ACO655344:ACO655362 AMK655344:AMK655362 AWG655344:AWG655362 BGC655344:BGC655362 BPY655344:BPY655362 BZU655344:BZU655362 CJQ655344:CJQ655362 CTM655344:CTM655362 DDI655344:DDI655362 DNE655344:DNE655362 DXA655344:DXA655362 EGW655344:EGW655362 EQS655344:EQS655362 FAO655344:FAO655362 FKK655344:FKK655362 FUG655344:FUG655362 GEC655344:GEC655362 GNY655344:GNY655362 GXU655344:GXU655362 HHQ655344:HHQ655362 HRM655344:HRM655362 IBI655344:IBI655362 ILE655344:ILE655362 IVA655344:IVA655362 JEW655344:JEW655362 JOS655344:JOS655362 JYO655344:JYO655362 KIK655344:KIK655362 KSG655344:KSG655362 LCC655344:LCC655362 LLY655344:LLY655362 LVU655344:LVU655362 MFQ655344:MFQ655362 MPM655344:MPM655362 MZI655344:MZI655362 NJE655344:NJE655362 NTA655344:NTA655362 OCW655344:OCW655362 OMS655344:OMS655362 OWO655344:OWO655362 PGK655344:PGK655362 PQG655344:PQG655362 QAC655344:QAC655362 QJY655344:QJY655362 QTU655344:QTU655362 RDQ655344:RDQ655362 RNM655344:RNM655362 RXI655344:RXI655362 SHE655344:SHE655362 SRA655344:SRA655362 TAW655344:TAW655362 TKS655344:TKS655362 TUO655344:TUO655362 UEK655344:UEK655362 UOG655344:UOG655362 UYC655344:UYC655362 VHY655344:VHY655362 VRU655344:VRU655362 WBQ655344:WBQ655362 WLM655344:WLM655362 WVI655344:WVI655362 IW720880:IW720898 SS720880:SS720898 ACO720880:ACO720898 AMK720880:AMK720898 AWG720880:AWG720898 BGC720880:BGC720898 BPY720880:BPY720898 BZU720880:BZU720898 CJQ720880:CJQ720898 CTM720880:CTM720898 DDI720880:DDI720898 DNE720880:DNE720898 DXA720880:DXA720898 EGW720880:EGW720898 EQS720880:EQS720898 FAO720880:FAO720898 FKK720880:FKK720898 FUG720880:FUG720898 GEC720880:GEC720898 GNY720880:GNY720898 GXU720880:GXU720898 HHQ720880:HHQ720898 HRM720880:HRM720898 IBI720880:IBI720898 ILE720880:ILE720898 IVA720880:IVA720898 JEW720880:JEW720898 JOS720880:JOS720898 JYO720880:JYO720898 KIK720880:KIK720898 KSG720880:KSG720898 LCC720880:LCC720898 LLY720880:LLY720898 LVU720880:LVU720898 MFQ720880:MFQ720898 MPM720880:MPM720898 MZI720880:MZI720898 NJE720880:NJE720898 NTA720880:NTA720898 OCW720880:OCW720898 OMS720880:OMS720898 OWO720880:OWO720898 PGK720880:PGK720898 PQG720880:PQG720898 QAC720880:QAC720898 QJY720880:QJY720898 QTU720880:QTU720898 RDQ720880:RDQ720898 RNM720880:RNM720898 RXI720880:RXI720898 SHE720880:SHE720898 SRA720880:SRA720898 TAW720880:TAW720898 TKS720880:TKS720898 TUO720880:TUO720898 UEK720880:UEK720898 UOG720880:UOG720898 UYC720880:UYC720898 VHY720880:VHY720898 VRU720880:VRU720898 WBQ720880:WBQ720898 WLM720880:WLM720898 WVI720880:WVI720898 IW786416:IW786434 SS786416:SS786434 ACO786416:ACO786434 AMK786416:AMK786434 AWG786416:AWG786434 BGC786416:BGC786434 BPY786416:BPY786434 BZU786416:BZU786434 CJQ786416:CJQ786434 CTM786416:CTM786434 DDI786416:DDI786434 DNE786416:DNE786434 DXA786416:DXA786434 EGW786416:EGW786434 EQS786416:EQS786434 FAO786416:FAO786434 FKK786416:FKK786434 FUG786416:FUG786434 GEC786416:GEC786434 GNY786416:GNY786434 GXU786416:GXU786434 HHQ786416:HHQ786434 HRM786416:HRM786434 IBI786416:IBI786434 ILE786416:ILE786434 IVA786416:IVA786434 JEW786416:JEW786434 JOS786416:JOS786434 JYO786416:JYO786434 KIK786416:KIK786434 KSG786416:KSG786434 LCC786416:LCC786434 LLY786416:LLY786434 LVU786416:LVU786434 MFQ786416:MFQ786434 MPM786416:MPM786434 MZI786416:MZI786434 NJE786416:NJE786434 NTA786416:NTA786434 OCW786416:OCW786434 OMS786416:OMS786434 OWO786416:OWO786434 PGK786416:PGK786434 PQG786416:PQG786434 QAC786416:QAC786434 QJY786416:QJY786434 QTU786416:QTU786434 RDQ786416:RDQ786434 RNM786416:RNM786434 RXI786416:RXI786434 SHE786416:SHE786434 SRA786416:SRA786434 TAW786416:TAW786434 TKS786416:TKS786434 TUO786416:TUO786434 UEK786416:UEK786434 UOG786416:UOG786434 UYC786416:UYC786434 VHY786416:VHY786434 VRU786416:VRU786434 WBQ786416:WBQ786434 WLM786416:WLM786434 WVI786416:WVI786434 IW851952:IW851970 SS851952:SS851970 ACO851952:ACO851970 AMK851952:AMK851970 AWG851952:AWG851970 BGC851952:BGC851970 BPY851952:BPY851970 BZU851952:BZU851970 CJQ851952:CJQ851970 CTM851952:CTM851970 DDI851952:DDI851970 DNE851952:DNE851970 DXA851952:DXA851970 EGW851952:EGW851970 EQS851952:EQS851970 FAO851952:FAO851970 FKK851952:FKK851970 FUG851952:FUG851970 GEC851952:GEC851970 GNY851952:GNY851970 GXU851952:GXU851970 HHQ851952:HHQ851970 HRM851952:HRM851970 IBI851952:IBI851970 ILE851952:ILE851970 IVA851952:IVA851970 JEW851952:JEW851970 JOS851952:JOS851970 JYO851952:JYO851970 KIK851952:KIK851970 KSG851952:KSG851970 LCC851952:LCC851970 LLY851952:LLY851970 LVU851952:LVU851970 MFQ851952:MFQ851970 MPM851952:MPM851970 MZI851952:MZI851970 NJE851952:NJE851970 NTA851952:NTA851970 OCW851952:OCW851970 OMS851952:OMS851970 OWO851952:OWO851970 PGK851952:PGK851970 PQG851952:PQG851970 QAC851952:QAC851970 QJY851952:QJY851970 QTU851952:QTU851970 RDQ851952:RDQ851970 RNM851952:RNM851970 RXI851952:RXI851970 SHE851952:SHE851970 SRA851952:SRA851970 TAW851952:TAW851970 TKS851952:TKS851970 TUO851952:TUO851970 UEK851952:UEK851970 UOG851952:UOG851970 UYC851952:UYC851970 VHY851952:VHY851970 VRU851952:VRU851970 WBQ851952:WBQ851970 WLM851952:WLM851970 WVI851952:WVI851970 IW917488:IW917506 SS917488:SS917506 ACO917488:ACO917506 AMK917488:AMK917506 AWG917488:AWG917506 BGC917488:BGC917506 BPY917488:BPY917506 BZU917488:BZU917506 CJQ917488:CJQ917506 CTM917488:CTM917506 DDI917488:DDI917506 DNE917488:DNE917506 DXA917488:DXA917506 EGW917488:EGW917506 EQS917488:EQS917506 FAO917488:FAO917506 FKK917488:FKK917506 FUG917488:FUG917506 GEC917488:GEC917506 GNY917488:GNY917506 GXU917488:GXU917506 HHQ917488:HHQ917506 HRM917488:HRM917506 IBI917488:IBI917506 ILE917488:ILE917506 IVA917488:IVA917506 JEW917488:JEW917506 JOS917488:JOS917506 JYO917488:JYO917506 KIK917488:KIK917506 KSG917488:KSG917506 LCC917488:LCC917506 LLY917488:LLY917506 LVU917488:LVU917506 MFQ917488:MFQ917506 MPM917488:MPM917506 MZI917488:MZI917506 NJE917488:NJE917506 NTA917488:NTA917506 OCW917488:OCW917506 OMS917488:OMS917506 OWO917488:OWO917506 PGK917488:PGK917506 PQG917488:PQG917506 QAC917488:QAC917506 QJY917488:QJY917506 QTU917488:QTU917506 RDQ917488:RDQ917506 RNM917488:RNM917506 RXI917488:RXI917506 SHE917488:SHE917506 SRA917488:SRA917506 TAW917488:TAW917506 TKS917488:TKS917506 TUO917488:TUO917506 UEK917488:UEK917506 UOG917488:UOG917506 UYC917488:UYC917506 VHY917488:VHY917506 VRU917488:VRU917506 WBQ917488:WBQ917506 WLM917488:WLM917506 WVI917488:WVI917506 IW983024:IW983042 SS983024:SS983042 ACO983024:ACO983042 AMK983024:AMK983042 AWG983024:AWG983042 BGC983024:BGC983042 BPY983024:BPY983042 BZU983024:BZU983042 CJQ983024:CJQ983042 CTM983024:CTM983042 DDI983024:DDI983042 DNE983024:DNE983042 DXA983024:DXA983042 EGW983024:EGW983042 EQS983024:EQS983042 FAO983024:FAO983042 FKK983024:FKK983042 FUG983024:FUG983042 GEC983024:GEC983042 GNY983024:GNY983042 GXU983024:GXU983042 HHQ983024:HHQ983042 HRM983024:HRM983042 IBI983024:IBI983042 ILE983024:ILE983042 IVA983024:IVA983042 JEW983024:JEW983042 JOS983024:JOS983042 JYO983024:JYO983042 KIK983024:KIK983042 KSG983024:KSG983042 LCC983024:LCC983042 LLY983024:LLY983042 LVU983024:LVU983042 MFQ983024:MFQ983042 MPM983024:MPM983042 MZI983024:MZI983042 NJE983024:NJE983042 NTA983024:NTA983042 OCW983024:OCW983042 OMS983024:OMS983042 OWO983024:OWO983042 PGK983024:PGK983042 PQG983024:PQG983042 QAC983024:QAC983042 QJY983024:QJY983042 QTU983024:QTU983042 RDQ983024:RDQ983042 RNM983024:RNM983042 RXI983024:RXI983042 SHE983024:SHE983042 SRA983024:SRA983042 TAW983024:TAW983042 TKS983024:TKS983042 TUO983024:TUO983042 UEK983024:UEK983042 UOG983024:UOG983042 UYC983024:UYC983042 VHY983024:VHY983042 VRU983024:VRU983042 WBQ983024:WBQ983042 WLM983024:WLM983042 WVI983024:WVI983042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IZ65520:IZ65538 SV65520:SV65538 ACR65520:ACR65538 AMN65520:AMN65538 AWJ65520:AWJ65538 BGF65520:BGF65538 BQB65520:BQB65538 BZX65520:BZX65538 CJT65520:CJT65538 CTP65520:CTP65538 DDL65520:DDL65538 DNH65520:DNH65538 DXD65520:DXD65538 EGZ65520:EGZ65538 EQV65520:EQV65538 FAR65520:FAR65538 FKN65520:FKN65538 FUJ65520:FUJ65538 GEF65520:GEF65538 GOB65520:GOB65538 GXX65520:GXX65538 HHT65520:HHT65538 HRP65520:HRP65538 IBL65520:IBL65538 ILH65520:ILH65538 IVD65520:IVD65538 JEZ65520:JEZ65538 JOV65520:JOV65538 JYR65520:JYR65538 KIN65520:KIN65538 KSJ65520:KSJ65538 LCF65520:LCF65538 LMB65520:LMB65538 LVX65520:LVX65538 MFT65520:MFT65538 MPP65520:MPP65538 MZL65520:MZL65538 NJH65520:NJH65538 NTD65520:NTD65538 OCZ65520:OCZ65538 OMV65520:OMV65538 OWR65520:OWR65538 PGN65520:PGN65538 PQJ65520:PQJ65538 QAF65520:QAF65538 QKB65520:QKB65538 QTX65520:QTX65538 RDT65520:RDT65538 RNP65520:RNP65538 RXL65520:RXL65538 SHH65520:SHH65538 SRD65520:SRD65538 TAZ65520:TAZ65538 TKV65520:TKV65538 TUR65520:TUR65538 UEN65520:UEN65538 UOJ65520:UOJ65538 UYF65520:UYF65538 VIB65520:VIB65538 VRX65520:VRX65538 WBT65520:WBT65538 WLP65520:WLP65538 WVL65520:WVL65538 IZ131056:IZ131074 SV131056:SV131074 ACR131056:ACR131074 AMN131056:AMN131074 AWJ131056:AWJ131074 BGF131056:BGF131074 BQB131056:BQB131074 BZX131056:BZX131074 CJT131056:CJT131074 CTP131056:CTP131074 DDL131056:DDL131074 DNH131056:DNH131074 DXD131056:DXD131074 EGZ131056:EGZ131074 EQV131056:EQV131074 FAR131056:FAR131074 FKN131056:FKN131074 FUJ131056:FUJ131074 GEF131056:GEF131074 GOB131056:GOB131074 GXX131056:GXX131074 HHT131056:HHT131074 HRP131056:HRP131074 IBL131056:IBL131074 ILH131056:ILH131074 IVD131056:IVD131074 JEZ131056:JEZ131074 JOV131056:JOV131074 JYR131056:JYR131074 KIN131056:KIN131074 KSJ131056:KSJ131074 LCF131056:LCF131074 LMB131056:LMB131074 LVX131056:LVX131074 MFT131056:MFT131074 MPP131056:MPP131074 MZL131056:MZL131074 NJH131056:NJH131074 NTD131056:NTD131074 OCZ131056:OCZ131074 OMV131056:OMV131074 OWR131056:OWR131074 PGN131056:PGN131074 PQJ131056:PQJ131074 QAF131056:QAF131074 QKB131056:QKB131074 QTX131056:QTX131074 RDT131056:RDT131074 RNP131056:RNP131074 RXL131056:RXL131074 SHH131056:SHH131074 SRD131056:SRD131074 TAZ131056:TAZ131074 TKV131056:TKV131074 TUR131056:TUR131074 UEN131056:UEN131074 UOJ131056:UOJ131074 UYF131056:UYF131074 VIB131056:VIB131074 VRX131056:VRX131074 WBT131056:WBT131074 WLP131056:WLP131074 WVL131056:WVL131074 IZ196592:IZ196610 SV196592:SV196610 ACR196592:ACR196610 AMN196592:AMN196610 AWJ196592:AWJ196610 BGF196592:BGF196610 BQB196592:BQB196610 BZX196592:BZX196610 CJT196592:CJT196610 CTP196592:CTP196610 DDL196592:DDL196610 DNH196592:DNH196610 DXD196592:DXD196610 EGZ196592:EGZ196610 EQV196592:EQV196610 FAR196592:FAR196610 FKN196592:FKN196610 FUJ196592:FUJ196610 GEF196592:GEF196610 GOB196592:GOB196610 GXX196592:GXX196610 HHT196592:HHT196610 HRP196592:HRP196610 IBL196592:IBL196610 ILH196592:ILH196610 IVD196592:IVD196610 JEZ196592:JEZ196610 JOV196592:JOV196610 JYR196592:JYR196610 KIN196592:KIN196610 KSJ196592:KSJ196610 LCF196592:LCF196610 LMB196592:LMB196610 LVX196592:LVX196610 MFT196592:MFT196610 MPP196592:MPP196610 MZL196592:MZL196610 NJH196592:NJH196610 NTD196592:NTD196610 OCZ196592:OCZ196610 OMV196592:OMV196610 OWR196592:OWR196610 PGN196592:PGN196610 PQJ196592:PQJ196610 QAF196592:QAF196610 QKB196592:QKB196610 QTX196592:QTX196610 RDT196592:RDT196610 RNP196592:RNP196610 RXL196592:RXL196610 SHH196592:SHH196610 SRD196592:SRD196610 TAZ196592:TAZ196610 TKV196592:TKV196610 TUR196592:TUR196610 UEN196592:UEN196610 UOJ196592:UOJ196610 UYF196592:UYF196610 VIB196592:VIB196610 VRX196592:VRX196610 WBT196592:WBT196610 WLP196592:WLP196610 WVL196592:WVL196610 IZ262128:IZ262146 SV262128:SV262146 ACR262128:ACR262146 AMN262128:AMN262146 AWJ262128:AWJ262146 BGF262128:BGF262146 BQB262128:BQB262146 BZX262128:BZX262146 CJT262128:CJT262146 CTP262128:CTP262146 DDL262128:DDL262146 DNH262128:DNH262146 DXD262128:DXD262146 EGZ262128:EGZ262146 EQV262128:EQV262146 FAR262128:FAR262146 FKN262128:FKN262146 FUJ262128:FUJ262146 GEF262128:GEF262146 GOB262128:GOB262146 GXX262128:GXX262146 HHT262128:HHT262146 HRP262128:HRP262146 IBL262128:IBL262146 ILH262128:ILH262146 IVD262128:IVD262146 JEZ262128:JEZ262146 JOV262128:JOV262146 JYR262128:JYR262146 KIN262128:KIN262146 KSJ262128:KSJ262146 LCF262128:LCF262146 LMB262128:LMB262146 LVX262128:LVX262146 MFT262128:MFT262146 MPP262128:MPP262146 MZL262128:MZL262146 NJH262128:NJH262146 NTD262128:NTD262146 OCZ262128:OCZ262146 OMV262128:OMV262146 OWR262128:OWR262146 PGN262128:PGN262146 PQJ262128:PQJ262146 QAF262128:QAF262146 QKB262128:QKB262146 QTX262128:QTX262146 RDT262128:RDT262146 RNP262128:RNP262146 RXL262128:RXL262146 SHH262128:SHH262146 SRD262128:SRD262146 TAZ262128:TAZ262146 TKV262128:TKV262146 TUR262128:TUR262146 UEN262128:UEN262146 UOJ262128:UOJ262146 UYF262128:UYF262146 VIB262128:VIB262146 VRX262128:VRX262146 WBT262128:WBT262146 WLP262128:WLP262146 WVL262128:WVL262146 IZ327664:IZ327682 SV327664:SV327682 ACR327664:ACR327682 AMN327664:AMN327682 AWJ327664:AWJ327682 BGF327664:BGF327682 BQB327664:BQB327682 BZX327664:BZX327682 CJT327664:CJT327682 CTP327664:CTP327682 DDL327664:DDL327682 DNH327664:DNH327682 DXD327664:DXD327682 EGZ327664:EGZ327682 EQV327664:EQV327682 FAR327664:FAR327682 FKN327664:FKN327682 FUJ327664:FUJ327682 GEF327664:GEF327682 GOB327664:GOB327682 GXX327664:GXX327682 HHT327664:HHT327682 HRP327664:HRP327682 IBL327664:IBL327682 ILH327664:ILH327682 IVD327664:IVD327682 JEZ327664:JEZ327682 JOV327664:JOV327682 JYR327664:JYR327682 KIN327664:KIN327682 KSJ327664:KSJ327682 LCF327664:LCF327682 LMB327664:LMB327682 LVX327664:LVX327682 MFT327664:MFT327682 MPP327664:MPP327682 MZL327664:MZL327682 NJH327664:NJH327682 NTD327664:NTD327682 OCZ327664:OCZ327682 OMV327664:OMV327682 OWR327664:OWR327682 PGN327664:PGN327682 PQJ327664:PQJ327682 QAF327664:QAF327682 QKB327664:QKB327682 QTX327664:QTX327682 RDT327664:RDT327682 RNP327664:RNP327682 RXL327664:RXL327682 SHH327664:SHH327682 SRD327664:SRD327682 TAZ327664:TAZ327682 TKV327664:TKV327682 TUR327664:TUR327682 UEN327664:UEN327682 UOJ327664:UOJ327682 UYF327664:UYF327682 VIB327664:VIB327682 VRX327664:VRX327682 WBT327664:WBT327682 WLP327664:WLP327682 WVL327664:WVL327682 IZ393200:IZ393218 SV393200:SV393218 ACR393200:ACR393218 AMN393200:AMN393218 AWJ393200:AWJ393218 BGF393200:BGF393218 BQB393200:BQB393218 BZX393200:BZX393218 CJT393200:CJT393218 CTP393200:CTP393218 DDL393200:DDL393218 DNH393200:DNH393218 DXD393200:DXD393218 EGZ393200:EGZ393218 EQV393200:EQV393218 FAR393200:FAR393218 FKN393200:FKN393218 FUJ393200:FUJ393218 GEF393200:GEF393218 GOB393200:GOB393218 GXX393200:GXX393218 HHT393200:HHT393218 HRP393200:HRP393218 IBL393200:IBL393218 ILH393200:ILH393218 IVD393200:IVD393218 JEZ393200:JEZ393218 JOV393200:JOV393218 JYR393200:JYR393218 KIN393200:KIN393218 KSJ393200:KSJ393218 LCF393200:LCF393218 LMB393200:LMB393218 LVX393200:LVX393218 MFT393200:MFT393218 MPP393200:MPP393218 MZL393200:MZL393218 NJH393200:NJH393218 NTD393200:NTD393218 OCZ393200:OCZ393218 OMV393200:OMV393218 OWR393200:OWR393218 PGN393200:PGN393218 PQJ393200:PQJ393218 QAF393200:QAF393218 QKB393200:QKB393218 QTX393200:QTX393218 RDT393200:RDT393218 RNP393200:RNP393218 RXL393200:RXL393218 SHH393200:SHH393218 SRD393200:SRD393218 TAZ393200:TAZ393218 TKV393200:TKV393218 TUR393200:TUR393218 UEN393200:UEN393218 UOJ393200:UOJ393218 UYF393200:UYF393218 VIB393200:VIB393218 VRX393200:VRX393218 WBT393200:WBT393218 WLP393200:WLP393218 WVL393200:WVL393218 IZ458736:IZ458754 SV458736:SV458754 ACR458736:ACR458754 AMN458736:AMN458754 AWJ458736:AWJ458754 BGF458736:BGF458754 BQB458736:BQB458754 BZX458736:BZX458754 CJT458736:CJT458754 CTP458736:CTP458754 DDL458736:DDL458754 DNH458736:DNH458754 DXD458736:DXD458754 EGZ458736:EGZ458754 EQV458736:EQV458754 FAR458736:FAR458754 FKN458736:FKN458754 FUJ458736:FUJ458754 GEF458736:GEF458754 GOB458736:GOB458754 GXX458736:GXX458754 HHT458736:HHT458754 HRP458736:HRP458754 IBL458736:IBL458754 ILH458736:ILH458754 IVD458736:IVD458754 JEZ458736:JEZ458754 JOV458736:JOV458754 JYR458736:JYR458754 KIN458736:KIN458754 KSJ458736:KSJ458754 LCF458736:LCF458754 LMB458736:LMB458754 LVX458736:LVX458754 MFT458736:MFT458754 MPP458736:MPP458754 MZL458736:MZL458754 NJH458736:NJH458754 NTD458736:NTD458754 OCZ458736:OCZ458754 OMV458736:OMV458754 OWR458736:OWR458754 PGN458736:PGN458754 PQJ458736:PQJ458754 QAF458736:QAF458754 QKB458736:QKB458754 QTX458736:QTX458754 RDT458736:RDT458754 RNP458736:RNP458754 RXL458736:RXL458754 SHH458736:SHH458754 SRD458736:SRD458754 TAZ458736:TAZ458754 TKV458736:TKV458754 TUR458736:TUR458754 UEN458736:UEN458754 UOJ458736:UOJ458754 UYF458736:UYF458754 VIB458736:VIB458754 VRX458736:VRX458754 WBT458736:WBT458754 WLP458736:WLP458754 WVL458736:WVL458754 IZ524272:IZ524290 SV524272:SV524290 ACR524272:ACR524290 AMN524272:AMN524290 AWJ524272:AWJ524290 BGF524272:BGF524290 BQB524272:BQB524290 BZX524272:BZX524290 CJT524272:CJT524290 CTP524272:CTP524290 DDL524272:DDL524290 DNH524272:DNH524290 DXD524272:DXD524290 EGZ524272:EGZ524290 EQV524272:EQV524290 FAR524272:FAR524290 FKN524272:FKN524290 FUJ524272:FUJ524290 GEF524272:GEF524290 GOB524272:GOB524290 GXX524272:GXX524290 HHT524272:HHT524290 HRP524272:HRP524290 IBL524272:IBL524290 ILH524272:ILH524290 IVD524272:IVD524290 JEZ524272:JEZ524290 JOV524272:JOV524290 JYR524272:JYR524290 KIN524272:KIN524290 KSJ524272:KSJ524290 LCF524272:LCF524290 LMB524272:LMB524290 LVX524272:LVX524290 MFT524272:MFT524290 MPP524272:MPP524290 MZL524272:MZL524290 NJH524272:NJH524290 NTD524272:NTD524290 OCZ524272:OCZ524290 OMV524272:OMV524290 OWR524272:OWR524290 PGN524272:PGN524290 PQJ524272:PQJ524290 QAF524272:QAF524290 QKB524272:QKB524290 QTX524272:QTX524290 RDT524272:RDT524290 RNP524272:RNP524290 RXL524272:RXL524290 SHH524272:SHH524290 SRD524272:SRD524290 TAZ524272:TAZ524290 TKV524272:TKV524290 TUR524272:TUR524290 UEN524272:UEN524290 UOJ524272:UOJ524290 UYF524272:UYF524290 VIB524272:VIB524290 VRX524272:VRX524290 WBT524272:WBT524290 WLP524272:WLP524290 WVL524272:WVL524290 IZ589808:IZ589826 SV589808:SV589826 ACR589808:ACR589826 AMN589808:AMN589826 AWJ589808:AWJ589826 BGF589808:BGF589826 BQB589808:BQB589826 BZX589808:BZX589826 CJT589808:CJT589826 CTP589808:CTP589826 DDL589808:DDL589826 DNH589808:DNH589826 DXD589808:DXD589826 EGZ589808:EGZ589826 EQV589808:EQV589826 FAR589808:FAR589826 FKN589808:FKN589826 FUJ589808:FUJ589826 GEF589808:GEF589826 GOB589808:GOB589826 GXX589808:GXX589826 HHT589808:HHT589826 HRP589808:HRP589826 IBL589808:IBL589826 ILH589808:ILH589826 IVD589808:IVD589826 JEZ589808:JEZ589826 JOV589808:JOV589826 JYR589808:JYR589826 KIN589808:KIN589826 KSJ589808:KSJ589826 LCF589808:LCF589826 LMB589808:LMB589826 LVX589808:LVX589826 MFT589808:MFT589826 MPP589808:MPP589826 MZL589808:MZL589826 NJH589808:NJH589826 NTD589808:NTD589826 OCZ589808:OCZ589826 OMV589808:OMV589826 OWR589808:OWR589826 PGN589808:PGN589826 PQJ589808:PQJ589826 QAF589808:QAF589826 QKB589808:QKB589826 QTX589808:QTX589826 RDT589808:RDT589826 RNP589808:RNP589826 RXL589808:RXL589826 SHH589808:SHH589826 SRD589808:SRD589826 TAZ589808:TAZ589826 TKV589808:TKV589826 TUR589808:TUR589826 UEN589808:UEN589826 UOJ589808:UOJ589826 UYF589808:UYF589826 VIB589808:VIB589826 VRX589808:VRX589826 WBT589808:WBT589826 WLP589808:WLP589826 WVL589808:WVL589826 IZ655344:IZ655362 SV655344:SV655362 ACR655344:ACR655362 AMN655344:AMN655362 AWJ655344:AWJ655362 BGF655344:BGF655362 BQB655344:BQB655362 BZX655344:BZX655362 CJT655344:CJT655362 CTP655344:CTP655362 DDL655344:DDL655362 DNH655344:DNH655362 DXD655344:DXD655362 EGZ655344:EGZ655362 EQV655344:EQV655362 FAR655344:FAR655362 FKN655344:FKN655362 FUJ655344:FUJ655362 GEF655344:GEF655362 GOB655344:GOB655362 GXX655344:GXX655362 HHT655344:HHT655362 HRP655344:HRP655362 IBL655344:IBL655362 ILH655344:ILH655362 IVD655344:IVD655362 JEZ655344:JEZ655362 JOV655344:JOV655362 JYR655344:JYR655362 KIN655344:KIN655362 KSJ655344:KSJ655362 LCF655344:LCF655362 LMB655344:LMB655362 LVX655344:LVX655362 MFT655344:MFT655362 MPP655344:MPP655362 MZL655344:MZL655362 NJH655344:NJH655362 NTD655344:NTD655362 OCZ655344:OCZ655362 OMV655344:OMV655362 OWR655344:OWR655362 PGN655344:PGN655362 PQJ655344:PQJ655362 QAF655344:QAF655362 QKB655344:QKB655362 QTX655344:QTX655362 RDT655344:RDT655362 RNP655344:RNP655362 RXL655344:RXL655362 SHH655344:SHH655362 SRD655344:SRD655362 TAZ655344:TAZ655362 TKV655344:TKV655362 TUR655344:TUR655362 UEN655344:UEN655362 UOJ655344:UOJ655362 UYF655344:UYF655362 VIB655344:VIB655362 VRX655344:VRX655362 WBT655344:WBT655362 WLP655344:WLP655362 WVL655344:WVL655362 IZ720880:IZ720898 SV720880:SV720898 ACR720880:ACR720898 AMN720880:AMN720898 AWJ720880:AWJ720898 BGF720880:BGF720898 BQB720880:BQB720898 BZX720880:BZX720898 CJT720880:CJT720898 CTP720880:CTP720898 DDL720880:DDL720898 DNH720880:DNH720898 DXD720880:DXD720898 EGZ720880:EGZ720898 EQV720880:EQV720898 FAR720880:FAR720898 FKN720880:FKN720898 FUJ720880:FUJ720898 GEF720880:GEF720898 GOB720880:GOB720898 GXX720880:GXX720898 HHT720880:HHT720898 HRP720880:HRP720898 IBL720880:IBL720898 ILH720880:ILH720898 IVD720880:IVD720898 JEZ720880:JEZ720898 JOV720880:JOV720898 JYR720880:JYR720898 KIN720880:KIN720898 KSJ720880:KSJ720898 LCF720880:LCF720898 LMB720880:LMB720898 LVX720880:LVX720898 MFT720880:MFT720898 MPP720880:MPP720898 MZL720880:MZL720898 NJH720880:NJH720898 NTD720880:NTD720898 OCZ720880:OCZ720898 OMV720880:OMV720898 OWR720880:OWR720898 PGN720880:PGN720898 PQJ720880:PQJ720898 QAF720880:QAF720898 QKB720880:QKB720898 QTX720880:QTX720898 RDT720880:RDT720898 RNP720880:RNP720898 RXL720880:RXL720898 SHH720880:SHH720898 SRD720880:SRD720898 TAZ720880:TAZ720898 TKV720880:TKV720898 TUR720880:TUR720898 UEN720880:UEN720898 UOJ720880:UOJ720898 UYF720880:UYF720898 VIB720880:VIB720898 VRX720880:VRX720898 WBT720880:WBT720898 WLP720880:WLP720898 WVL720880:WVL720898 IZ786416:IZ786434 SV786416:SV786434 ACR786416:ACR786434 AMN786416:AMN786434 AWJ786416:AWJ786434 BGF786416:BGF786434 BQB786416:BQB786434 BZX786416:BZX786434 CJT786416:CJT786434 CTP786416:CTP786434 DDL786416:DDL786434 DNH786416:DNH786434 DXD786416:DXD786434 EGZ786416:EGZ786434 EQV786416:EQV786434 FAR786416:FAR786434 FKN786416:FKN786434 FUJ786416:FUJ786434 GEF786416:GEF786434 GOB786416:GOB786434 GXX786416:GXX786434 HHT786416:HHT786434 HRP786416:HRP786434 IBL786416:IBL786434 ILH786416:ILH786434 IVD786416:IVD786434 JEZ786416:JEZ786434 JOV786416:JOV786434 JYR786416:JYR786434 KIN786416:KIN786434 KSJ786416:KSJ786434 LCF786416:LCF786434 LMB786416:LMB786434 LVX786416:LVX786434 MFT786416:MFT786434 MPP786416:MPP786434 MZL786416:MZL786434 NJH786416:NJH786434 NTD786416:NTD786434 OCZ786416:OCZ786434 OMV786416:OMV786434 OWR786416:OWR786434 PGN786416:PGN786434 PQJ786416:PQJ786434 QAF786416:QAF786434 QKB786416:QKB786434 QTX786416:QTX786434 RDT786416:RDT786434 RNP786416:RNP786434 RXL786416:RXL786434 SHH786416:SHH786434 SRD786416:SRD786434 TAZ786416:TAZ786434 TKV786416:TKV786434 TUR786416:TUR786434 UEN786416:UEN786434 UOJ786416:UOJ786434 UYF786416:UYF786434 VIB786416:VIB786434 VRX786416:VRX786434 WBT786416:WBT786434 WLP786416:WLP786434 WVL786416:WVL786434 IZ851952:IZ851970 SV851952:SV851970 ACR851952:ACR851970 AMN851952:AMN851970 AWJ851952:AWJ851970 BGF851952:BGF851970 BQB851952:BQB851970 BZX851952:BZX851970 CJT851952:CJT851970 CTP851952:CTP851970 DDL851952:DDL851970 DNH851952:DNH851970 DXD851952:DXD851970 EGZ851952:EGZ851970 EQV851952:EQV851970 FAR851952:FAR851970 FKN851952:FKN851970 FUJ851952:FUJ851970 GEF851952:GEF851970 GOB851952:GOB851970 GXX851952:GXX851970 HHT851952:HHT851970 HRP851952:HRP851970 IBL851952:IBL851970 ILH851952:ILH851970 IVD851952:IVD851970 JEZ851952:JEZ851970 JOV851952:JOV851970 JYR851952:JYR851970 KIN851952:KIN851970 KSJ851952:KSJ851970 LCF851952:LCF851970 LMB851952:LMB851970 LVX851952:LVX851970 MFT851952:MFT851970 MPP851952:MPP851970 MZL851952:MZL851970 NJH851952:NJH851970 NTD851952:NTD851970 OCZ851952:OCZ851970 OMV851952:OMV851970 OWR851952:OWR851970 PGN851952:PGN851970 PQJ851952:PQJ851970 QAF851952:QAF851970 QKB851952:QKB851970 QTX851952:QTX851970 RDT851952:RDT851970 RNP851952:RNP851970 RXL851952:RXL851970 SHH851952:SHH851970 SRD851952:SRD851970 TAZ851952:TAZ851970 TKV851952:TKV851970 TUR851952:TUR851970 UEN851952:UEN851970 UOJ851952:UOJ851970 UYF851952:UYF851970 VIB851952:VIB851970 VRX851952:VRX851970 WBT851952:WBT851970 WLP851952:WLP851970 WVL851952:WVL851970 IZ917488:IZ917506 SV917488:SV917506 ACR917488:ACR917506 AMN917488:AMN917506 AWJ917488:AWJ917506 BGF917488:BGF917506 BQB917488:BQB917506 BZX917488:BZX917506 CJT917488:CJT917506 CTP917488:CTP917506 DDL917488:DDL917506 DNH917488:DNH917506 DXD917488:DXD917506 EGZ917488:EGZ917506 EQV917488:EQV917506 FAR917488:FAR917506 FKN917488:FKN917506 FUJ917488:FUJ917506 GEF917488:GEF917506 GOB917488:GOB917506 GXX917488:GXX917506 HHT917488:HHT917506 HRP917488:HRP917506 IBL917488:IBL917506 ILH917488:ILH917506 IVD917488:IVD917506 JEZ917488:JEZ917506 JOV917488:JOV917506 JYR917488:JYR917506 KIN917488:KIN917506 KSJ917488:KSJ917506 LCF917488:LCF917506 LMB917488:LMB917506 LVX917488:LVX917506 MFT917488:MFT917506 MPP917488:MPP917506 MZL917488:MZL917506 NJH917488:NJH917506 NTD917488:NTD917506 OCZ917488:OCZ917506 OMV917488:OMV917506 OWR917488:OWR917506 PGN917488:PGN917506 PQJ917488:PQJ917506 QAF917488:QAF917506 QKB917488:QKB917506 QTX917488:QTX917506 RDT917488:RDT917506 RNP917488:RNP917506 RXL917488:RXL917506 SHH917488:SHH917506 SRD917488:SRD917506 TAZ917488:TAZ917506 TKV917488:TKV917506 TUR917488:TUR917506 UEN917488:UEN917506 UOJ917488:UOJ917506 UYF917488:UYF917506 VIB917488:VIB917506 VRX917488:VRX917506 WBT917488:WBT917506 WLP917488:WLP917506 WVL917488:WVL917506 IZ983024:IZ983042 SV983024:SV983042 ACR983024:ACR983042 AMN983024:AMN983042 AWJ983024:AWJ983042 BGF983024:BGF983042 BQB983024:BQB983042 BZX983024:BZX983042 CJT983024:CJT983042 CTP983024:CTP983042 DDL983024:DDL983042 DNH983024:DNH983042 DXD983024:DXD983042 EGZ983024:EGZ983042 EQV983024:EQV983042 FAR983024:FAR983042 FKN983024:FKN983042 FUJ983024:FUJ983042 GEF983024:GEF983042 GOB983024:GOB983042 GXX983024:GXX983042 HHT983024:HHT983042 HRP983024:HRP983042 IBL983024:IBL983042 ILH983024:ILH983042 IVD983024:IVD983042 JEZ983024:JEZ983042 JOV983024:JOV983042 JYR983024:JYR983042 KIN983024:KIN983042 KSJ983024:KSJ983042 LCF983024:LCF983042 LMB983024:LMB983042 LVX983024:LVX983042 MFT983024:MFT983042 MPP983024:MPP983042 MZL983024:MZL983042 NJH983024:NJH983042 NTD983024:NTD983042 OCZ983024:OCZ983042 OMV983024:OMV983042 OWR983024:OWR983042 PGN983024:PGN983042 PQJ983024:PQJ983042 QAF983024:QAF983042 QKB983024:QKB983042 QTX983024:QTX983042 RDT983024:RDT983042 RNP983024:RNP983042 RXL983024:RXL983042 SHH983024:SHH983042 SRD983024:SRD983042 TAZ983024:TAZ983042 TKV983024:TKV983042 TUR983024:TUR983042 UEN983024:UEN983042 UOJ983024:UOJ983042 UYF983024:UYF983042 VIB983024:VIB983042 VRX983024:VRX983042 WBT983024:WBT983042 WLP983024:WLP983042 WVL983024:WVL983042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JC65520:JC65538 SY65520:SY65538 ACU65520:ACU65538 AMQ65520:AMQ65538 AWM65520:AWM65538 BGI65520:BGI65538 BQE65520:BQE65538 CAA65520:CAA65538 CJW65520:CJW65538 CTS65520:CTS65538 DDO65520:DDO65538 DNK65520:DNK65538 DXG65520:DXG65538 EHC65520:EHC65538 EQY65520:EQY65538 FAU65520:FAU65538 FKQ65520:FKQ65538 FUM65520:FUM65538 GEI65520:GEI65538 GOE65520:GOE65538 GYA65520:GYA65538 HHW65520:HHW65538 HRS65520:HRS65538 IBO65520:IBO65538 ILK65520:ILK65538 IVG65520:IVG65538 JFC65520:JFC65538 JOY65520:JOY65538 JYU65520:JYU65538 KIQ65520:KIQ65538 KSM65520:KSM65538 LCI65520:LCI65538 LME65520:LME65538 LWA65520:LWA65538 MFW65520:MFW65538 MPS65520:MPS65538 MZO65520:MZO65538 NJK65520:NJK65538 NTG65520:NTG65538 ODC65520:ODC65538 OMY65520:OMY65538 OWU65520:OWU65538 PGQ65520:PGQ65538 PQM65520:PQM65538 QAI65520:QAI65538 QKE65520:QKE65538 QUA65520:QUA65538 RDW65520:RDW65538 RNS65520:RNS65538 RXO65520:RXO65538 SHK65520:SHK65538 SRG65520:SRG65538 TBC65520:TBC65538 TKY65520:TKY65538 TUU65520:TUU65538 UEQ65520:UEQ65538 UOM65520:UOM65538 UYI65520:UYI65538 VIE65520:VIE65538 VSA65520:VSA65538 WBW65520:WBW65538 WLS65520:WLS65538 WVO65520:WVO65538 JC131056:JC131074 SY131056:SY131074 ACU131056:ACU131074 AMQ131056:AMQ131074 AWM131056:AWM131074 BGI131056:BGI131074 BQE131056:BQE131074 CAA131056:CAA131074 CJW131056:CJW131074 CTS131056:CTS131074 DDO131056:DDO131074 DNK131056:DNK131074 DXG131056:DXG131074 EHC131056:EHC131074 EQY131056:EQY131074 FAU131056:FAU131074 FKQ131056:FKQ131074 FUM131056:FUM131074 GEI131056:GEI131074 GOE131056:GOE131074 GYA131056:GYA131074 HHW131056:HHW131074 HRS131056:HRS131074 IBO131056:IBO131074 ILK131056:ILK131074 IVG131056:IVG131074 JFC131056:JFC131074 JOY131056:JOY131074 JYU131056:JYU131074 KIQ131056:KIQ131074 KSM131056:KSM131074 LCI131056:LCI131074 LME131056:LME131074 LWA131056:LWA131074 MFW131056:MFW131074 MPS131056:MPS131074 MZO131056:MZO131074 NJK131056:NJK131074 NTG131056:NTG131074 ODC131056:ODC131074 OMY131056:OMY131074 OWU131056:OWU131074 PGQ131056:PGQ131074 PQM131056:PQM131074 QAI131056:QAI131074 QKE131056:QKE131074 QUA131056:QUA131074 RDW131056:RDW131074 RNS131056:RNS131074 RXO131056:RXO131074 SHK131056:SHK131074 SRG131056:SRG131074 TBC131056:TBC131074 TKY131056:TKY131074 TUU131056:TUU131074 UEQ131056:UEQ131074 UOM131056:UOM131074 UYI131056:UYI131074 VIE131056:VIE131074 VSA131056:VSA131074 WBW131056:WBW131074 WLS131056:WLS131074 WVO131056:WVO131074 JC196592:JC196610 SY196592:SY196610 ACU196592:ACU196610 AMQ196592:AMQ196610 AWM196592:AWM196610 BGI196592:BGI196610 BQE196592:BQE196610 CAA196592:CAA196610 CJW196592:CJW196610 CTS196592:CTS196610 DDO196592:DDO196610 DNK196592:DNK196610 DXG196592:DXG196610 EHC196592:EHC196610 EQY196592:EQY196610 FAU196592:FAU196610 FKQ196592:FKQ196610 FUM196592:FUM196610 GEI196592:GEI196610 GOE196592:GOE196610 GYA196592:GYA196610 HHW196592:HHW196610 HRS196592:HRS196610 IBO196592:IBO196610 ILK196592:ILK196610 IVG196592:IVG196610 JFC196592:JFC196610 JOY196592:JOY196610 JYU196592:JYU196610 KIQ196592:KIQ196610 KSM196592:KSM196610 LCI196592:LCI196610 LME196592:LME196610 LWA196592:LWA196610 MFW196592:MFW196610 MPS196592:MPS196610 MZO196592:MZO196610 NJK196592:NJK196610 NTG196592:NTG196610 ODC196592:ODC196610 OMY196592:OMY196610 OWU196592:OWU196610 PGQ196592:PGQ196610 PQM196592:PQM196610 QAI196592:QAI196610 QKE196592:QKE196610 QUA196592:QUA196610 RDW196592:RDW196610 RNS196592:RNS196610 RXO196592:RXO196610 SHK196592:SHK196610 SRG196592:SRG196610 TBC196592:TBC196610 TKY196592:TKY196610 TUU196592:TUU196610 UEQ196592:UEQ196610 UOM196592:UOM196610 UYI196592:UYI196610 VIE196592:VIE196610 VSA196592:VSA196610 WBW196592:WBW196610 WLS196592:WLS196610 WVO196592:WVO196610 JC262128:JC262146 SY262128:SY262146 ACU262128:ACU262146 AMQ262128:AMQ262146 AWM262128:AWM262146 BGI262128:BGI262146 BQE262128:BQE262146 CAA262128:CAA262146 CJW262128:CJW262146 CTS262128:CTS262146 DDO262128:DDO262146 DNK262128:DNK262146 DXG262128:DXG262146 EHC262128:EHC262146 EQY262128:EQY262146 FAU262128:FAU262146 FKQ262128:FKQ262146 FUM262128:FUM262146 GEI262128:GEI262146 GOE262128:GOE262146 GYA262128:GYA262146 HHW262128:HHW262146 HRS262128:HRS262146 IBO262128:IBO262146 ILK262128:ILK262146 IVG262128:IVG262146 JFC262128:JFC262146 JOY262128:JOY262146 JYU262128:JYU262146 KIQ262128:KIQ262146 KSM262128:KSM262146 LCI262128:LCI262146 LME262128:LME262146 LWA262128:LWA262146 MFW262128:MFW262146 MPS262128:MPS262146 MZO262128:MZO262146 NJK262128:NJK262146 NTG262128:NTG262146 ODC262128:ODC262146 OMY262128:OMY262146 OWU262128:OWU262146 PGQ262128:PGQ262146 PQM262128:PQM262146 QAI262128:QAI262146 QKE262128:QKE262146 QUA262128:QUA262146 RDW262128:RDW262146 RNS262128:RNS262146 RXO262128:RXO262146 SHK262128:SHK262146 SRG262128:SRG262146 TBC262128:TBC262146 TKY262128:TKY262146 TUU262128:TUU262146 UEQ262128:UEQ262146 UOM262128:UOM262146 UYI262128:UYI262146 VIE262128:VIE262146 VSA262128:VSA262146 WBW262128:WBW262146 WLS262128:WLS262146 WVO262128:WVO262146 JC327664:JC327682 SY327664:SY327682 ACU327664:ACU327682 AMQ327664:AMQ327682 AWM327664:AWM327682 BGI327664:BGI327682 BQE327664:BQE327682 CAA327664:CAA327682 CJW327664:CJW327682 CTS327664:CTS327682 DDO327664:DDO327682 DNK327664:DNK327682 DXG327664:DXG327682 EHC327664:EHC327682 EQY327664:EQY327682 FAU327664:FAU327682 FKQ327664:FKQ327682 FUM327664:FUM327682 GEI327664:GEI327682 GOE327664:GOE327682 GYA327664:GYA327682 HHW327664:HHW327682 HRS327664:HRS327682 IBO327664:IBO327682 ILK327664:ILK327682 IVG327664:IVG327682 JFC327664:JFC327682 JOY327664:JOY327682 JYU327664:JYU327682 KIQ327664:KIQ327682 KSM327664:KSM327682 LCI327664:LCI327682 LME327664:LME327682 LWA327664:LWA327682 MFW327664:MFW327682 MPS327664:MPS327682 MZO327664:MZO327682 NJK327664:NJK327682 NTG327664:NTG327682 ODC327664:ODC327682 OMY327664:OMY327682 OWU327664:OWU327682 PGQ327664:PGQ327682 PQM327664:PQM327682 QAI327664:QAI327682 QKE327664:QKE327682 QUA327664:QUA327682 RDW327664:RDW327682 RNS327664:RNS327682 RXO327664:RXO327682 SHK327664:SHK327682 SRG327664:SRG327682 TBC327664:TBC327682 TKY327664:TKY327682 TUU327664:TUU327682 UEQ327664:UEQ327682 UOM327664:UOM327682 UYI327664:UYI327682 VIE327664:VIE327682 VSA327664:VSA327682 WBW327664:WBW327682 WLS327664:WLS327682 WVO327664:WVO327682 JC393200:JC393218 SY393200:SY393218 ACU393200:ACU393218 AMQ393200:AMQ393218 AWM393200:AWM393218 BGI393200:BGI393218 BQE393200:BQE393218 CAA393200:CAA393218 CJW393200:CJW393218 CTS393200:CTS393218 DDO393200:DDO393218 DNK393200:DNK393218 DXG393200:DXG393218 EHC393200:EHC393218 EQY393200:EQY393218 FAU393200:FAU393218 FKQ393200:FKQ393218 FUM393200:FUM393218 GEI393200:GEI393218 GOE393200:GOE393218 GYA393200:GYA393218 HHW393200:HHW393218 HRS393200:HRS393218 IBO393200:IBO393218 ILK393200:ILK393218 IVG393200:IVG393218 JFC393200:JFC393218 JOY393200:JOY393218 JYU393200:JYU393218 KIQ393200:KIQ393218 KSM393200:KSM393218 LCI393200:LCI393218 LME393200:LME393218 LWA393200:LWA393218 MFW393200:MFW393218 MPS393200:MPS393218 MZO393200:MZO393218 NJK393200:NJK393218 NTG393200:NTG393218 ODC393200:ODC393218 OMY393200:OMY393218 OWU393200:OWU393218 PGQ393200:PGQ393218 PQM393200:PQM393218 QAI393200:QAI393218 QKE393200:QKE393218 QUA393200:QUA393218 RDW393200:RDW393218 RNS393200:RNS393218 RXO393200:RXO393218 SHK393200:SHK393218 SRG393200:SRG393218 TBC393200:TBC393218 TKY393200:TKY393218 TUU393200:TUU393218 UEQ393200:UEQ393218 UOM393200:UOM393218 UYI393200:UYI393218 VIE393200:VIE393218 VSA393200:VSA393218 WBW393200:WBW393218 WLS393200:WLS393218 WVO393200:WVO393218 JC458736:JC458754 SY458736:SY458754 ACU458736:ACU458754 AMQ458736:AMQ458754 AWM458736:AWM458754 BGI458736:BGI458754 BQE458736:BQE458754 CAA458736:CAA458754 CJW458736:CJW458754 CTS458736:CTS458754 DDO458736:DDO458754 DNK458736:DNK458754 DXG458736:DXG458754 EHC458736:EHC458754 EQY458736:EQY458754 FAU458736:FAU458754 FKQ458736:FKQ458754 FUM458736:FUM458754 GEI458736:GEI458754 GOE458736:GOE458754 GYA458736:GYA458754 HHW458736:HHW458754 HRS458736:HRS458754 IBO458736:IBO458754 ILK458736:ILK458754 IVG458736:IVG458754 JFC458736:JFC458754 JOY458736:JOY458754 JYU458736:JYU458754 KIQ458736:KIQ458754 KSM458736:KSM458754 LCI458736:LCI458754 LME458736:LME458754 LWA458736:LWA458754 MFW458736:MFW458754 MPS458736:MPS458754 MZO458736:MZO458754 NJK458736:NJK458754 NTG458736:NTG458754 ODC458736:ODC458754 OMY458736:OMY458754 OWU458736:OWU458754 PGQ458736:PGQ458754 PQM458736:PQM458754 QAI458736:QAI458754 QKE458736:QKE458754 QUA458736:QUA458754 RDW458736:RDW458754 RNS458736:RNS458754 RXO458736:RXO458754 SHK458736:SHK458754 SRG458736:SRG458754 TBC458736:TBC458754 TKY458736:TKY458754 TUU458736:TUU458754 UEQ458736:UEQ458754 UOM458736:UOM458754 UYI458736:UYI458754 VIE458736:VIE458754 VSA458736:VSA458754 WBW458736:WBW458754 WLS458736:WLS458754 WVO458736:WVO458754 JC524272:JC524290 SY524272:SY524290 ACU524272:ACU524290 AMQ524272:AMQ524290 AWM524272:AWM524290 BGI524272:BGI524290 BQE524272:BQE524290 CAA524272:CAA524290 CJW524272:CJW524290 CTS524272:CTS524290 DDO524272:DDO524290 DNK524272:DNK524290 DXG524272:DXG524290 EHC524272:EHC524290 EQY524272:EQY524290 FAU524272:FAU524290 FKQ524272:FKQ524290 FUM524272:FUM524290 GEI524272:GEI524290 GOE524272:GOE524290 GYA524272:GYA524290 HHW524272:HHW524290 HRS524272:HRS524290 IBO524272:IBO524290 ILK524272:ILK524290 IVG524272:IVG524290 JFC524272:JFC524290 JOY524272:JOY524290 JYU524272:JYU524290 KIQ524272:KIQ524290 KSM524272:KSM524290 LCI524272:LCI524290 LME524272:LME524290 LWA524272:LWA524290 MFW524272:MFW524290 MPS524272:MPS524290 MZO524272:MZO524290 NJK524272:NJK524290 NTG524272:NTG524290 ODC524272:ODC524290 OMY524272:OMY524290 OWU524272:OWU524290 PGQ524272:PGQ524290 PQM524272:PQM524290 QAI524272:QAI524290 QKE524272:QKE524290 QUA524272:QUA524290 RDW524272:RDW524290 RNS524272:RNS524290 RXO524272:RXO524290 SHK524272:SHK524290 SRG524272:SRG524290 TBC524272:TBC524290 TKY524272:TKY524290 TUU524272:TUU524290 UEQ524272:UEQ524290 UOM524272:UOM524290 UYI524272:UYI524290 VIE524272:VIE524290 VSA524272:VSA524290 WBW524272:WBW524290 WLS524272:WLS524290 WVO524272:WVO524290 JC589808:JC589826 SY589808:SY589826 ACU589808:ACU589826 AMQ589808:AMQ589826 AWM589808:AWM589826 BGI589808:BGI589826 BQE589808:BQE589826 CAA589808:CAA589826 CJW589808:CJW589826 CTS589808:CTS589826 DDO589808:DDO589826 DNK589808:DNK589826 DXG589808:DXG589826 EHC589808:EHC589826 EQY589808:EQY589826 FAU589808:FAU589826 FKQ589808:FKQ589826 FUM589808:FUM589826 GEI589808:GEI589826 GOE589808:GOE589826 GYA589808:GYA589826 HHW589808:HHW589826 HRS589808:HRS589826 IBO589808:IBO589826 ILK589808:ILK589826 IVG589808:IVG589826 JFC589808:JFC589826 JOY589808:JOY589826 JYU589808:JYU589826 KIQ589808:KIQ589826 KSM589808:KSM589826 LCI589808:LCI589826 LME589808:LME589826 LWA589808:LWA589826 MFW589808:MFW589826 MPS589808:MPS589826 MZO589808:MZO589826 NJK589808:NJK589826 NTG589808:NTG589826 ODC589808:ODC589826 OMY589808:OMY589826 OWU589808:OWU589826 PGQ589808:PGQ589826 PQM589808:PQM589826 QAI589808:QAI589826 QKE589808:QKE589826 QUA589808:QUA589826 RDW589808:RDW589826 RNS589808:RNS589826 RXO589808:RXO589826 SHK589808:SHK589826 SRG589808:SRG589826 TBC589808:TBC589826 TKY589808:TKY589826 TUU589808:TUU589826 UEQ589808:UEQ589826 UOM589808:UOM589826 UYI589808:UYI589826 VIE589808:VIE589826 VSA589808:VSA589826 WBW589808:WBW589826 WLS589808:WLS589826 WVO589808:WVO589826 JC655344:JC655362 SY655344:SY655362 ACU655344:ACU655362 AMQ655344:AMQ655362 AWM655344:AWM655362 BGI655344:BGI655362 BQE655344:BQE655362 CAA655344:CAA655362 CJW655344:CJW655362 CTS655344:CTS655362 DDO655344:DDO655362 DNK655344:DNK655362 DXG655344:DXG655362 EHC655344:EHC655362 EQY655344:EQY655362 FAU655344:FAU655362 FKQ655344:FKQ655362 FUM655344:FUM655362 GEI655344:GEI655362 GOE655344:GOE655362 GYA655344:GYA655362 HHW655344:HHW655362 HRS655344:HRS655362 IBO655344:IBO655362 ILK655344:ILK655362 IVG655344:IVG655362 JFC655344:JFC655362 JOY655344:JOY655362 JYU655344:JYU655362 KIQ655344:KIQ655362 KSM655344:KSM655362 LCI655344:LCI655362 LME655344:LME655362 LWA655344:LWA655362 MFW655344:MFW655362 MPS655344:MPS655362 MZO655344:MZO655362 NJK655344:NJK655362 NTG655344:NTG655362 ODC655344:ODC655362 OMY655344:OMY655362 OWU655344:OWU655362 PGQ655344:PGQ655362 PQM655344:PQM655362 QAI655344:QAI655362 QKE655344:QKE655362 QUA655344:QUA655362 RDW655344:RDW655362 RNS655344:RNS655362 RXO655344:RXO655362 SHK655344:SHK655362 SRG655344:SRG655362 TBC655344:TBC655362 TKY655344:TKY655362 TUU655344:TUU655362 UEQ655344:UEQ655362 UOM655344:UOM655362 UYI655344:UYI655362 VIE655344:VIE655362 VSA655344:VSA655362 WBW655344:WBW655362 WLS655344:WLS655362 WVO655344:WVO655362 JC720880:JC720898 SY720880:SY720898 ACU720880:ACU720898 AMQ720880:AMQ720898 AWM720880:AWM720898 BGI720880:BGI720898 BQE720880:BQE720898 CAA720880:CAA720898 CJW720880:CJW720898 CTS720880:CTS720898 DDO720880:DDO720898 DNK720880:DNK720898 DXG720880:DXG720898 EHC720880:EHC720898 EQY720880:EQY720898 FAU720880:FAU720898 FKQ720880:FKQ720898 FUM720880:FUM720898 GEI720880:GEI720898 GOE720880:GOE720898 GYA720880:GYA720898 HHW720880:HHW720898 HRS720880:HRS720898 IBO720880:IBO720898 ILK720880:ILK720898 IVG720880:IVG720898 JFC720880:JFC720898 JOY720880:JOY720898 JYU720880:JYU720898 KIQ720880:KIQ720898 KSM720880:KSM720898 LCI720880:LCI720898 LME720880:LME720898 LWA720880:LWA720898 MFW720880:MFW720898 MPS720880:MPS720898 MZO720880:MZO720898 NJK720880:NJK720898 NTG720880:NTG720898 ODC720880:ODC720898 OMY720880:OMY720898 OWU720880:OWU720898 PGQ720880:PGQ720898 PQM720880:PQM720898 QAI720880:QAI720898 QKE720880:QKE720898 QUA720880:QUA720898 RDW720880:RDW720898 RNS720880:RNS720898 RXO720880:RXO720898 SHK720880:SHK720898 SRG720880:SRG720898 TBC720880:TBC720898 TKY720880:TKY720898 TUU720880:TUU720898 UEQ720880:UEQ720898 UOM720880:UOM720898 UYI720880:UYI720898 VIE720880:VIE720898 VSA720880:VSA720898 WBW720880:WBW720898 WLS720880:WLS720898 WVO720880:WVO720898 JC786416:JC786434 SY786416:SY786434 ACU786416:ACU786434 AMQ786416:AMQ786434 AWM786416:AWM786434 BGI786416:BGI786434 BQE786416:BQE786434 CAA786416:CAA786434 CJW786416:CJW786434 CTS786416:CTS786434 DDO786416:DDO786434 DNK786416:DNK786434 DXG786416:DXG786434 EHC786416:EHC786434 EQY786416:EQY786434 FAU786416:FAU786434 FKQ786416:FKQ786434 FUM786416:FUM786434 GEI786416:GEI786434 GOE786416:GOE786434 GYA786416:GYA786434 HHW786416:HHW786434 HRS786416:HRS786434 IBO786416:IBO786434 ILK786416:ILK786434 IVG786416:IVG786434 JFC786416:JFC786434 JOY786416:JOY786434 JYU786416:JYU786434 KIQ786416:KIQ786434 KSM786416:KSM786434 LCI786416:LCI786434 LME786416:LME786434 LWA786416:LWA786434 MFW786416:MFW786434 MPS786416:MPS786434 MZO786416:MZO786434 NJK786416:NJK786434 NTG786416:NTG786434 ODC786416:ODC786434 OMY786416:OMY786434 OWU786416:OWU786434 PGQ786416:PGQ786434 PQM786416:PQM786434 QAI786416:QAI786434 QKE786416:QKE786434 QUA786416:QUA786434 RDW786416:RDW786434 RNS786416:RNS786434 RXO786416:RXO786434 SHK786416:SHK786434 SRG786416:SRG786434 TBC786416:TBC786434 TKY786416:TKY786434 TUU786416:TUU786434 UEQ786416:UEQ786434 UOM786416:UOM786434 UYI786416:UYI786434 VIE786416:VIE786434 VSA786416:VSA786434 WBW786416:WBW786434 WLS786416:WLS786434 WVO786416:WVO786434 JC851952:JC851970 SY851952:SY851970 ACU851952:ACU851970 AMQ851952:AMQ851970 AWM851952:AWM851970 BGI851952:BGI851970 BQE851952:BQE851970 CAA851952:CAA851970 CJW851952:CJW851970 CTS851952:CTS851970 DDO851952:DDO851970 DNK851952:DNK851970 DXG851952:DXG851970 EHC851952:EHC851970 EQY851952:EQY851970 FAU851952:FAU851970 FKQ851952:FKQ851970 FUM851952:FUM851970 GEI851952:GEI851970 GOE851952:GOE851970 GYA851952:GYA851970 HHW851952:HHW851970 HRS851952:HRS851970 IBO851952:IBO851970 ILK851952:ILK851970 IVG851952:IVG851970 JFC851952:JFC851970 JOY851952:JOY851970 JYU851952:JYU851970 KIQ851952:KIQ851970 KSM851952:KSM851970 LCI851952:LCI851970 LME851952:LME851970 LWA851952:LWA851970 MFW851952:MFW851970 MPS851952:MPS851970 MZO851952:MZO851970 NJK851952:NJK851970 NTG851952:NTG851970 ODC851952:ODC851970 OMY851952:OMY851970 OWU851952:OWU851970 PGQ851952:PGQ851970 PQM851952:PQM851970 QAI851952:QAI851970 QKE851952:QKE851970 QUA851952:QUA851970 RDW851952:RDW851970 RNS851952:RNS851970 RXO851952:RXO851970 SHK851952:SHK851970 SRG851952:SRG851970 TBC851952:TBC851970 TKY851952:TKY851970 TUU851952:TUU851970 UEQ851952:UEQ851970 UOM851952:UOM851970 UYI851952:UYI851970 VIE851952:VIE851970 VSA851952:VSA851970 WBW851952:WBW851970 WLS851952:WLS851970 WVO851952:WVO851970 JC917488:JC917506 SY917488:SY917506 ACU917488:ACU917506 AMQ917488:AMQ917506 AWM917488:AWM917506 BGI917488:BGI917506 BQE917488:BQE917506 CAA917488:CAA917506 CJW917488:CJW917506 CTS917488:CTS917506 DDO917488:DDO917506 DNK917488:DNK917506 DXG917488:DXG917506 EHC917488:EHC917506 EQY917488:EQY917506 FAU917488:FAU917506 FKQ917488:FKQ917506 FUM917488:FUM917506 GEI917488:GEI917506 GOE917488:GOE917506 GYA917488:GYA917506 HHW917488:HHW917506 HRS917488:HRS917506 IBO917488:IBO917506 ILK917488:ILK917506 IVG917488:IVG917506 JFC917488:JFC917506 JOY917488:JOY917506 JYU917488:JYU917506 KIQ917488:KIQ917506 KSM917488:KSM917506 LCI917488:LCI917506 LME917488:LME917506 LWA917488:LWA917506 MFW917488:MFW917506 MPS917488:MPS917506 MZO917488:MZO917506 NJK917488:NJK917506 NTG917488:NTG917506 ODC917488:ODC917506 OMY917488:OMY917506 OWU917488:OWU917506 PGQ917488:PGQ917506 PQM917488:PQM917506 QAI917488:QAI917506 QKE917488:QKE917506 QUA917488:QUA917506 RDW917488:RDW917506 RNS917488:RNS917506 RXO917488:RXO917506 SHK917488:SHK917506 SRG917488:SRG917506 TBC917488:TBC917506 TKY917488:TKY917506 TUU917488:TUU917506 UEQ917488:UEQ917506 UOM917488:UOM917506 UYI917488:UYI917506 VIE917488:VIE917506 VSA917488:VSA917506 WBW917488:WBW917506 WLS917488:WLS917506 WVO917488:WVO917506 JC983024:JC983042 SY983024:SY983042 ACU983024:ACU983042 AMQ983024:AMQ983042 AWM983024:AWM983042 BGI983024:BGI983042 BQE983024:BQE983042 CAA983024:CAA983042 CJW983024:CJW983042 CTS983024:CTS983042 DDO983024:DDO983042 DNK983024:DNK983042 DXG983024:DXG983042 EHC983024:EHC983042 EQY983024:EQY983042 FAU983024:FAU983042 FKQ983024:FKQ983042 FUM983024:FUM983042 GEI983024:GEI983042 GOE983024:GOE983042 GYA983024:GYA983042 HHW983024:HHW983042 HRS983024:HRS983042 IBO983024:IBO983042 ILK983024:ILK983042 IVG983024:IVG983042 JFC983024:JFC983042 JOY983024:JOY983042 JYU983024:JYU983042 KIQ983024:KIQ983042 KSM983024:KSM983042 LCI983024:LCI983042 LME983024:LME983042 LWA983024:LWA983042 MFW983024:MFW983042 MPS983024:MPS983042 MZO983024:MZO983042 NJK983024:NJK983042 NTG983024:NTG983042 ODC983024:ODC983042 OMY983024:OMY983042 OWU983024:OWU983042 PGQ983024:PGQ983042 PQM983024:PQM983042 QAI983024:QAI983042 QKE983024:QKE983042 QUA983024:QUA983042 RDW983024:RDW983042 RNS983024:RNS983042 RXO983024:RXO983042 SHK983024:SHK983042 SRG983024:SRG983042 TBC983024:TBC983042 TKY983024:TKY983042 TUU983024:TUU983042 UEQ983024:UEQ983042 UOM983024:UOM983042 UYI983024:UYI983042 VIE983024:VIE983042 VSA983024:VSA983042 WBW983024:WBW983042 WLS983024:WLS983042 WVO983024:WVO983042">
      <formula1>Essai</formula1>
    </dataValidation>
    <dataValidation type="list" allowBlank="1" showInputMessage="1" showErrorMessage="1" sqref="WUN983024:WUN983042 IB15 RX15 ABT15 ALP15 AVL15 BFH15 BPD15 BYZ15 CIV15 CSR15 DCN15 DMJ15 DWF15 EGB15 EPX15 EZT15 FJP15 FTL15 GDH15 GND15 GWZ15 HGV15 HQR15 IAN15 IKJ15 IUF15 JEB15 JNX15 JXT15 KHP15 KRL15 LBH15 LLD15 LUZ15 MEV15 MOR15 MYN15 NIJ15 NSF15 OCB15 OLX15 OVT15 PFP15 PPL15 PZH15 QJD15 QSZ15 RCV15 RMR15 RWN15 SGJ15 SQF15 TAB15 TJX15 TTT15 UDP15 UNL15 UXH15 VHD15 VQZ15 WAV15 WKR15 WUN15 B65520:B65538 IB65520:IB65538 RX65520:RX65538 ABT65520:ABT65538 ALP65520:ALP65538 AVL65520:AVL65538 BFH65520:BFH65538 BPD65520:BPD65538 BYZ65520:BYZ65538 CIV65520:CIV65538 CSR65520:CSR65538 DCN65520:DCN65538 DMJ65520:DMJ65538 DWF65520:DWF65538 EGB65520:EGB65538 EPX65520:EPX65538 EZT65520:EZT65538 FJP65520:FJP65538 FTL65520:FTL65538 GDH65520:GDH65538 GND65520:GND65538 GWZ65520:GWZ65538 HGV65520:HGV65538 HQR65520:HQR65538 IAN65520:IAN65538 IKJ65520:IKJ65538 IUF65520:IUF65538 JEB65520:JEB65538 JNX65520:JNX65538 JXT65520:JXT65538 KHP65520:KHP65538 KRL65520:KRL65538 LBH65520:LBH65538 LLD65520:LLD65538 LUZ65520:LUZ65538 MEV65520:MEV65538 MOR65520:MOR65538 MYN65520:MYN65538 NIJ65520:NIJ65538 NSF65520:NSF65538 OCB65520:OCB65538 OLX65520:OLX65538 OVT65520:OVT65538 PFP65520:PFP65538 PPL65520:PPL65538 PZH65520:PZH65538 QJD65520:QJD65538 QSZ65520:QSZ65538 RCV65520:RCV65538 RMR65520:RMR65538 RWN65520:RWN65538 SGJ65520:SGJ65538 SQF65520:SQF65538 TAB65520:TAB65538 TJX65520:TJX65538 TTT65520:TTT65538 UDP65520:UDP65538 UNL65520:UNL65538 UXH65520:UXH65538 VHD65520:VHD65538 VQZ65520:VQZ65538 WAV65520:WAV65538 WKR65520:WKR65538 WUN65520:WUN65538 B131056:B131074 IB131056:IB131074 RX131056:RX131074 ABT131056:ABT131074 ALP131056:ALP131074 AVL131056:AVL131074 BFH131056:BFH131074 BPD131056:BPD131074 BYZ131056:BYZ131074 CIV131056:CIV131074 CSR131056:CSR131074 DCN131056:DCN131074 DMJ131056:DMJ131074 DWF131056:DWF131074 EGB131056:EGB131074 EPX131056:EPX131074 EZT131056:EZT131074 FJP131056:FJP131074 FTL131056:FTL131074 GDH131056:GDH131074 GND131056:GND131074 GWZ131056:GWZ131074 HGV131056:HGV131074 HQR131056:HQR131074 IAN131056:IAN131074 IKJ131056:IKJ131074 IUF131056:IUF131074 JEB131056:JEB131074 JNX131056:JNX131074 JXT131056:JXT131074 KHP131056:KHP131074 KRL131056:KRL131074 LBH131056:LBH131074 LLD131056:LLD131074 LUZ131056:LUZ131074 MEV131056:MEV131074 MOR131056:MOR131074 MYN131056:MYN131074 NIJ131056:NIJ131074 NSF131056:NSF131074 OCB131056:OCB131074 OLX131056:OLX131074 OVT131056:OVT131074 PFP131056:PFP131074 PPL131056:PPL131074 PZH131056:PZH131074 QJD131056:QJD131074 QSZ131056:QSZ131074 RCV131056:RCV131074 RMR131056:RMR131074 RWN131056:RWN131074 SGJ131056:SGJ131074 SQF131056:SQF131074 TAB131056:TAB131074 TJX131056:TJX131074 TTT131056:TTT131074 UDP131056:UDP131074 UNL131056:UNL131074 UXH131056:UXH131074 VHD131056:VHD131074 VQZ131056:VQZ131074 WAV131056:WAV131074 WKR131056:WKR131074 WUN131056:WUN131074 B196592:B196610 IB196592:IB196610 RX196592:RX196610 ABT196592:ABT196610 ALP196592:ALP196610 AVL196592:AVL196610 BFH196592:BFH196610 BPD196592:BPD196610 BYZ196592:BYZ196610 CIV196592:CIV196610 CSR196592:CSR196610 DCN196592:DCN196610 DMJ196592:DMJ196610 DWF196592:DWF196610 EGB196592:EGB196610 EPX196592:EPX196610 EZT196592:EZT196610 FJP196592:FJP196610 FTL196592:FTL196610 GDH196592:GDH196610 GND196592:GND196610 GWZ196592:GWZ196610 HGV196592:HGV196610 HQR196592:HQR196610 IAN196592:IAN196610 IKJ196592:IKJ196610 IUF196592:IUF196610 JEB196592:JEB196610 JNX196592:JNX196610 JXT196592:JXT196610 KHP196592:KHP196610 KRL196592:KRL196610 LBH196592:LBH196610 LLD196592:LLD196610 LUZ196592:LUZ196610 MEV196592:MEV196610 MOR196592:MOR196610 MYN196592:MYN196610 NIJ196592:NIJ196610 NSF196592:NSF196610 OCB196592:OCB196610 OLX196592:OLX196610 OVT196592:OVT196610 PFP196592:PFP196610 PPL196592:PPL196610 PZH196592:PZH196610 QJD196592:QJD196610 QSZ196592:QSZ196610 RCV196592:RCV196610 RMR196592:RMR196610 RWN196592:RWN196610 SGJ196592:SGJ196610 SQF196592:SQF196610 TAB196592:TAB196610 TJX196592:TJX196610 TTT196592:TTT196610 UDP196592:UDP196610 UNL196592:UNL196610 UXH196592:UXH196610 VHD196592:VHD196610 VQZ196592:VQZ196610 WAV196592:WAV196610 WKR196592:WKR196610 WUN196592:WUN196610 B262128:B262146 IB262128:IB262146 RX262128:RX262146 ABT262128:ABT262146 ALP262128:ALP262146 AVL262128:AVL262146 BFH262128:BFH262146 BPD262128:BPD262146 BYZ262128:BYZ262146 CIV262128:CIV262146 CSR262128:CSR262146 DCN262128:DCN262146 DMJ262128:DMJ262146 DWF262128:DWF262146 EGB262128:EGB262146 EPX262128:EPX262146 EZT262128:EZT262146 FJP262128:FJP262146 FTL262128:FTL262146 GDH262128:GDH262146 GND262128:GND262146 GWZ262128:GWZ262146 HGV262128:HGV262146 HQR262128:HQR262146 IAN262128:IAN262146 IKJ262128:IKJ262146 IUF262128:IUF262146 JEB262128:JEB262146 JNX262128:JNX262146 JXT262128:JXT262146 KHP262128:KHP262146 KRL262128:KRL262146 LBH262128:LBH262146 LLD262128:LLD262146 LUZ262128:LUZ262146 MEV262128:MEV262146 MOR262128:MOR262146 MYN262128:MYN262146 NIJ262128:NIJ262146 NSF262128:NSF262146 OCB262128:OCB262146 OLX262128:OLX262146 OVT262128:OVT262146 PFP262128:PFP262146 PPL262128:PPL262146 PZH262128:PZH262146 QJD262128:QJD262146 QSZ262128:QSZ262146 RCV262128:RCV262146 RMR262128:RMR262146 RWN262128:RWN262146 SGJ262128:SGJ262146 SQF262128:SQF262146 TAB262128:TAB262146 TJX262128:TJX262146 TTT262128:TTT262146 UDP262128:UDP262146 UNL262128:UNL262146 UXH262128:UXH262146 VHD262128:VHD262146 VQZ262128:VQZ262146 WAV262128:WAV262146 WKR262128:WKR262146 WUN262128:WUN262146 B327664:B327682 IB327664:IB327682 RX327664:RX327682 ABT327664:ABT327682 ALP327664:ALP327682 AVL327664:AVL327682 BFH327664:BFH327682 BPD327664:BPD327682 BYZ327664:BYZ327682 CIV327664:CIV327682 CSR327664:CSR327682 DCN327664:DCN327682 DMJ327664:DMJ327682 DWF327664:DWF327682 EGB327664:EGB327682 EPX327664:EPX327682 EZT327664:EZT327682 FJP327664:FJP327682 FTL327664:FTL327682 GDH327664:GDH327682 GND327664:GND327682 GWZ327664:GWZ327682 HGV327664:HGV327682 HQR327664:HQR327682 IAN327664:IAN327682 IKJ327664:IKJ327682 IUF327664:IUF327682 JEB327664:JEB327682 JNX327664:JNX327682 JXT327664:JXT327682 KHP327664:KHP327682 KRL327664:KRL327682 LBH327664:LBH327682 LLD327664:LLD327682 LUZ327664:LUZ327682 MEV327664:MEV327682 MOR327664:MOR327682 MYN327664:MYN327682 NIJ327664:NIJ327682 NSF327664:NSF327682 OCB327664:OCB327682 OLX327664:OLX327682 OVT327664:OVT327682 PFP327664:PFP327682 PPL327664:PPL327682 PZH327664:PZH327682 QJD327664:QJD327682 QSZ327664:QSZ327682 RCV327664:RCV327682 RMR327664:RMR327682 RWN327664:RWN327682 SGJ327664:SGJ327682 SQF327664:SQF327682 TAB327664:TAB327682 TJX327664:TJX327682 TTT327664:TTT327682 UDP327664:UDP327682 UNL327664:UNL327682 UXH327664:UXH327682 VHD327664:VHD327682 VQZ327664:VQZ327682 WAV327664:WAV327682 WKR327664:WKR327682 WUN327664:WUN327682 B393200:B393218 IB393200:IB393218 RX393200:RX393218 ABT393200:ABT393218 ALP393200:ALP393218 AVL393200:AVL393218 BFH393200:BFH393218 BPD393200:BPD393218 BYZ393200:BYZ393218 CIV393200:CIV393218 CSR393200:CSR393218 DCN393200:DCN393218 DMJ393200:DMJ393218 DWF393200:DWF393218 EGB393200:EGB393218 EPX393200:EPX393218 EZT393200:EZT393218 FJP393200:FJP393218 FTL393200:FTL393218 GDH393200:GDH393218 GND393200:GND393218 GWZ393200:GWZ393218 HGV393200:HGV393218 HQR393200:HQR393218 IAN393200:IAN393218 IKJ393200:IKJ393218 IUF393200:IUF393218 JEB393200:JEB393218 JNX393200:JNX393218 JXT393200:JXT393218 KHP393200:KHP393218 KRL393200:KRL393218 LBH393200:LBH393218 LLD393200:LLD393218 LUZ393200:LUZ393218 MEV393200:MEV393218 MOR393200:MOR393218 MYN393200:MYN393218 NIJ393200:NIJ393218 NSF393200:NSF393218 OCB393200:OCB393218 OLX393200:OLX393218 OVT393200:OVT393218 PFP393200:PFP393218 PPL393200:PPL393218 PZH393200:PZH393218 QJD393200:QJD393218 QSZ393200:QSZ393218 RCV393200:RCV393218 RMR393200:RMR393218 RWN393200:RWN393218 SGJ393200:SGJ393218 SQF393200:SQF393218 TAB393200:TAB393218 TJX393200:TJX393218 TTT393200:TTT393218 UDP393200:UDP393218 UNL393200:UNL393218 UXH393200:UXH393218 VHD393200:VHD393218 VQZ393200:VQZ393218 WAV393200:WAV393218 WKR393200:WKR393218 WUN393200:WUN393218 B458736:B458754 IB458736:IB458754 RX458736:RX458754 ABT458736:ABT458754 ALP458736:ALP458754 AVL458736:AVL458754 BFH458736:BFH458754 BPD458736:BPD458754 BYZ458736:BYZ458754 CIV458736:CIV458754 CSR458736:CSR458754 DCN458736:DCN458754 DMJ458736:DMJ458754 DWF458736:DWF458754 EGB458736:EGB458754 EPX458736:EPX458754 EZT458736:EZT458754 FJP458736:FJP458754 FTL458736:FTL458754 GDH458736:GDH458754 GND458736:GND458754 GWZ458736:GWZ458754 HGV458736:HGV458754 HQR458736:HQR458754 IAN458736:IAN458754 IKJ458736:IKJ458754 IUF458736:IUF458754 JEB458736:JEB458754 JNX458736:JNX458754 JXT458736:JXT458754 KHP458736:KHP458754 KRL458736:KRL458754 LBH458736:LBH458754 LLD458736:LLD458754 LUZ458736:LUZ458754 MEV458736:MEV458754 MOR458736:MOR458754 MYN458736:MYN458754 NIJ458736:NIJ458754 NSF458736:NSF458754 OCB458736:OCB458754 OLX458736:OLX458754 OVT458736:OVT458754 PFP458736:PFP458754 PPL458736:PPL458754 PZH458736:PZH458754 QJD458736:QJD458754 QSZ458736:QSZ458754 RCV458736:RCV458754 RMR458736:RMR458754 RWN458736:RWN458754 SGJ458736:SGJ458754 SQF458736:SQF458754 TAB458736:TAB458754 TJX458736:TJX458754 TTT458736:TTT458754 UDP458736:UDP458754 UNL458736:UNL458754 UXH458736:UXH458754 VHD458736:VHD458754 VQZ458736:VQZ458754 WAV458736:WAV458754 WKR458736:WKR458754 WUN458736:WUN458754 B524272:B524290 IB524272:IB524290 RX524272:RX524290 ABT524272:ABT524290 ALP524272:ALP524290 AVL524272:AVL524290 BFH524272:BFH524290 BPD524272:BPD524290 BYZ524272:BYZ524290 CIV524272:CIV524290 CSR524272:CSR524290 DCN524272:DCN524290 DMJ524272:DMJ524290 DWF524272:DWF524290 EGB524272:EGB524290 EPX524272:EPX524290 EZT524272:EZT524290 FJP524272:FJP524290 FTL524272:FTL524290 GDH524272:GDH524290 GND524272:GND524290 GWZ524272:GWZ524290 HGV524272:HGV524290 HQR524272:HQR524290 IAN524272:IAN524290 IKJ524272:IKJ524290 IUF524272:IUF524290 JEB524272:JEB524290 JNX524272:JNX524290 JXT524272:JXT524290 KHP524272:KHP524290 KRL524272:KRL524290 LBH524272:LBH524290 LLD524272:LLD524290 LUZ524272:LUZ524290 MEV524272:MEV524290 MOR524272:MOR524290 MYN524272:MYN524290 NIJ524272:NIJ524290 NSF524272:NSF524290 OCB524272:OCB524290 OLX524272:OLX524290 OVT524272:OVT524290 PFP524272:PFP524290 PPL524272:PPL524290 PZH524272:PZH524290 QJD524272:QJD524290 QSZ524272:QSZ524290 RCV524272:RCV524290 RMR524272:RMR524290 RWN524272:RWN524290 SGJ524272:SGJ524290 SQF524272:SQF524290 TAB524272:TAB524290 TJX524272:TJX524290 TTT524272:TTT524290 UDP524272:UDP524290 UNL524272:UNL524290 UXH524272:UXH524290 VHD524272:VHD524290 VQZ524272:VQZ524290 WAV524272:WAV524290 WKR524272:WKR524290 WUN524272:WUN524290 B589808:B589826 IB589808:IB589826 RX589808:RX589826 ABT589808:ABT589826 ALP589808:ALP589826 AVL589808:AVL589826 BFH589808:BFH589826 BPD589808:BPD589826 BYZ589808:BYZ589826 CIV589808:CIV589826 CSR589808:CSR589826 DCN589808:DCN589826 DMJ589808:DMJ589826 DWF589808:DWF589826 EGB589808:EGB589826 EPX589808:EPX589826 EZT589808:EZT589826 FJP589808:FJP589826 FTL589808:FTL589826 GDH589808:GDH589826 GND589808:GND589826 GWZ589808:GWZ589826 HGV589808:HGV589826 HQR589808:HQR589826 IAN589808:IAN589826 IKJ589808:IKJ589826 IUF589808:IUF589826 JEB589808:JEB589826 JNX589808:JNX589826 JXT589808:JXT589826 KHP589808:KHP589826 KRL589808:KRL589826 LBH589808:LBH589826 LLD589808:LLD589826 LUZ589808:LUZ589826 MEV589808:MEV589826 MOR589808:MOR589826 MYN589808:MYN589826 NIJ589808:NIJ589826 NSF589808:NSF589826 OCB589808:OCB589826 OLX589808:OLX589826 OVT589808:OVT589826 PFP589808:PFP589826 PPL589808:PPL589826 PZH589808:PZH589826 QJD589808:QJD589826 QSZ589808:QSZ589826 RCV589808:RCV589826 RMR589808:RMR589826 RWN589808:RWN589826 SGJ589808:SGJ589826 SQF589808:SQF589826 TAB589808:TAB589826 TJX589808:TJX589826 TTT589808:TTT589826 UDP589808:UDP589826 UNL589808:UNL589826 UXH589808:UXH589826 VHD589808:VHD589826 VQZ589808:VQZ589826 WAV589808:WAV589826 WKR589808:WKR589826 WUN589808:WUN589826 B655344:B655362 IB655344:IB655362 RX655344:RX655362 ABT655344:ABT655362 ALP655344:ALP655362 AVL655344:AVL655362 BFH655344:BFH655362 BPD655344:BPD655362 BYZ655344:BYZ655362 CIV655344:CIV655362 CSR655344:CSR655362 DCN655344:DCN655362 DMJ655344:DMJ655362 DWF655344:DWF655362 EGB655344:EGB655362 EPX655344:EPX655362 EZT655344:EZT655362 FJP655344:FJP655362 FTL655344:FTL655362 GDH655344:GDH655362 GND655344:GND655362 GWZ655344:GWZ655362 HGV655344:HGV655362 HQR655344:HQR655362 IAN655344:IAN655362 IKJ655344:IKJ655362 IUF655344:IUF655362 JEB655344:JEB655362 JNX655344:JNX655362 JXT655344:JXT655362 KHP655344:KHP655362 KRL655344:KRL655362 LBH655344:LBH655362 LLD655344:LLD655362 LUZ655344:LUZ655362 MEV655344:MEV655362 MOR655344:MOR655362 MYN655344:MYN655362 NIJ655344:NIJ655362 NSF655344:NSF655362 OCB655344:OCB655362 OLX655344:OLX655362 OVT655344:OVT655362 PFP655344:PFP655362 PPL655344:PPL655362 PZH655344:PZH655362 QJD655344:QJD655362 QSZ655344:QSZ655362 RCV655344:RCV655362 RMR655344:RMR655362 RWN655344:RWN655362 SGJ655344:SGJ655362 SQF655344:SQF655362 TAB655344:TAB655362 TJX655344:TJX655362 TTT655344:TTT655362 UDP655344:UDP655362 UNL655344:UNL655362 UXH655344:UXH655362 VHD655344:VHD655362 VQZ655344:VQZ655362 WAV655344:WAV655362 WKR655344:WKR655362 WUN655344:WUN655362 B720880:B720898 IB720880:IB720898 RX720880:RX720898 ABT720880:ABT720898 ALP720880:ALP720898 AVL720880:AVL720898 BFH720880:BFH720898 BPD720880:BPD720898 BYZ720880:BYZ720898 CIV720880:CIV720898 CSR720880:CSR720898 DCN720880:DCN720898 DMJ720880:DMJ720898 DWF720880:DWF720898 EGB720880:EGB720898 EPX720880:EPX720898 EZT720880:EZT720898 FJP720880:FJP720898 FTL720880:FTL720898 GDH720880:GDH720898 GND720880:GND720898 GWZ720880:GWZ720898 HGV720880:HGV720898 HQR720880:HQR720898 IAN720880:IAN720898 IKJ720880:IKJ720898 IUF720880:IUF720898 JEB720880:JEB720898 JNX720880:JNX720898 JXT720880:JXT720898 KHP720880:KHP720898 KRL720880:KRL720898 LBH720880:LBH720898 LLD720880:LLD720898 LUZ720880:LUZ720898 MEV720880:MEV720898 MOR720880:MOR720898 MYN720880:MYN720898 NIJ720880:NIJ720898 NSF720880:NSF720898 OCB720880:OCB720898 OLX720880:OLX720898 OVT720880:OVT720898 PFP720880:PFP720898 PPL720880:PPL720898 PZH720880:PZH720898 QJD720880:QJD720898 QSZ720880:QSZ720898 RCV720880:RCV720898 RMR720880:RMR720898 RWN720880:RWN720898 SGJ720880:SGJ720898 SQF720880:SQF720898 TAB720880:TAB720898 TJX720880:TJX720898 TTT720880:TTT720898 UDP720880:UDP720898 UNL720880:UNL720898 UXH720880:UXH720898 VHD720880:VHD720898 VQZ720880:VQZ720898 WAV720880:WAV720898 WKR720880:WKR720898 WUN720880:WUN720898 B786416:B786434 IB786416:IB786434 RX786416:RX786434 ABT786416:ABT786434 ALP786416:ALP786434 AVL786416:AVL786434 BFH786416:BFH786434 BPD786416:BPD786434 BYZ786416:BYZ786434 CIV786416:CIV786434 CSR786416:CSR786434 DCN786416:DCN786434 DMJ786416:DMJ786434 DWF786416:DWF786434 EGB786416:EGB786434 EPX786416:EPX786434 EZT786416:EZT786434 FJP786416:FJP786434 FTL786416:FTL786434 GDH786416:GDH786434 GND786416:GND786434 GWZ786416:GWZ786434 HGV786416:HGV786434 HQR786416:HQR786434 IAN786416:IAN786434 IKJ786416:IKJ786434 IUF786416:IUF786434 JEB786416:JEB786434 JNX786416:JNX786434 JXT786416:JXT786434 KHP786416:KHP786434 KRL786416:KRL786434 LBH786416:LBH786434 LLD786416:LLD786434 LUZ786416:LUZ786434 MEV786416:MEV786434 MOR786416:MOR786434 MYN786416:MYN786434 NIJ786416:NIJ786434 NSF786416:NSF786434 OCB786416:OCB786434 OLX786416:OLX786434 OVT786416:OVT786434 PFP786416:PFP786434 PPL786416:PPL786434 PZH786416:PZH786434 QJD786416:QJD786434 QSZ786416:QSZ786434 RCV786416:RCV786434 RMR786416:RMR786434 RWN786416:RWN786434 SGJ786416:SGJ786434 SQF786416:SQF786434 TAB786416:TAB786434 TJX786416:TJX786434 TTT786416:TTT786434 UDP786416:UDP786434 UNL786416:UNL786434 UXH786416:UXH786434 VHD786416:VHD786434 VQZ786416:VQZ786434 WAV786416:WAV786434 WKR786416:WKR786434 WUN786416:WUN786434 B851952:B851970 IB851952:IB851970 RX851952:RX851970 ABT851952:ABT851970 ALP851952:ALP851970 AVL851952:AVL851970 BFH851952:BFH851970 BPD851952:BPD851970 BYZ851952:BYZ851970 CIV851952:CIV851970 CSR851952:CSR851970 DCN851952:DCN851970 DMJ851952:DMJ851970 DWF851952:DWF851970 EGB851952:EGB851970 EPX851952:EPX851970 EZT851952:EZT851970 FJP851952:FJP851970 FTL851952:FTL851970 GDH851952:GDH851970 GND851952:GND851970 GWZ851952:GWZ851970 HGV851952:HGV851970 HQR851952:HQR851970 IAN851952:IAN851970 IKJ851952:IKJ851970 IUF851952:IUF851970 JEB851952:JEB851970 JNX851952:JNX851970 JXT851952:JXT851970 KHP851952:KHP851970 KRL851952:KRL851970 LBH851952:LBH851970 LLD851952:LLD851970 LUZ851952:LUZ851970 MEV851952:MEV851970 MOR851952:MOR851970 MYN851952:MYN851970 NIJ851952:NIJ851970 NSF851952:NSF851970 OCB851952:OCB851970 OLX851952:OLX851970 OVT851952:OVT851970 PFP851952:PFP851970 PPL851952:PPL851970 PZH851952:PZH851970 QJD851952:QJD851970 QSZ851952:QSZ851970 RCV851952:RCV851970 RMR851952:RMR851970 RWN851952:RWN851970 SGJ851952:SGJ851970 SQF851952:SQF851970 TAB851952:TAB851970 TJX851952:TJX851970 TTT851952:TTT851970 UDP851952:UDP851970 UNL851952:UNL851970 UXH851952:UXH851970 VHD851952:VHD851970 VQZ851952:VQZ851970 WAV851952:WAV851970 WKR851952:WKR851970 WUN851952:WUN851970 B917488:B917506 IB917488:IB917506 RX917488:RX917506 ABT917488:ABT917506 ALP917488:ALP917506 AVL917488:AVL917506 BFH917488:BFH917506 BPD917488:BPD917506 BYZ917488:BYZ917506 CIV917488:CIV917506 CSR917488:CSR917506 DCN917488:DCN917506 DMJ917488:DMJ917506 DWF917488:DWF917506 EGB917488:EGB917506 EPX917488:EPX917506 EZT917488:EZT917506 FJP917488:FJP917506 FTL917488:FTL917506 GDH917488:GDH917506 GND917488:GND917506 GWZ917488:GWZ917506 HGV917488:HGV917506 HQR917488:HQR917506 IAN917488:IAN917506 IKJ917488:IKJ917506 IUF917488:IUF917506 JEB917488:JEB917506 JNX917488:JNX917506 JXT917488:JXT917506 KHP917488:KHP917506 KRL917488:KRL917506 LBH917488:LBH917506 LLD917488:LLD917506 LUZ917488:LUZ917506 MEV917488:MEV917506 MOR917488:MOR917506 MYN917488:MYN917506 NIJ917488:NIJ917506 NSF917488:NSF917506 OCB917488:OCB917506 OLX917488:OLX917506 OVT917488:OVT917506 PFP917488:PFP917506 PPL917488:PPL917506 PZH917488:PZH917506 QJD917488:QJD917506 QSZ917488:QSZ917506 RCV917488:RCV917506 RMR917488:RMR917506 RWN917488:RWN917506 SGJ917488:SGJ917506 SQF917488:SQF917506 TAB917488:TAB917506 TJX917488:TJX917506 TTT917488:TTT917506 UDP917488:UDP917506 UNL917488:UNL917506 UXH917488:UXH917506 VHD917488:VHD917506 VQZ917488:VQZ917506 WAV917488:WAV917506 WKR917488:WKR917506 WUN917488:WUN917506 B983024:B983042 IB983024:IB983042 RX983024:RX983042 ABT983024:ABT983042 ALP983024:ALP983042 AVL983024:AVL983042 BFH983024:BFH983042 BPD983024:BPD983042 BYZ983024:BYZ983042 CIV983024:CIV983042 CSR983024:CSR983042 DCN983024:DCN983042 DMJ983024:DMJ983042 DWF983024:DWF983042 EGB983024:EGB983042 EPX983024:EPX983042 EZT983024:EZT983042 FJP983024:FJP983042 FTL983024:FTL983042 GDH983024:GDH983042 GND983024:GND983042 GWZ983024:GWZ983042 HGV983024:HGV983042 HQR983024:HQR983042 IAN983024:IAN983042 IKJ983024:IKJ983042 IUF983024:IUF983042 JEB983024:JEB983042 JNX983024:JNX983042 JXT983024:JXT983042 KHP983024:KHP983042 KRL983024:KRL983042 LBH983024:LBH983042 LLD983024:LLD983042 LUZ983024:LUZ983042 MEV983024:MEV983042 MOR983024:MOR983042 MYN983024:MYN983042 NIJ983024:NIJ983042 NSF983024:NSF983042 OCB983024:OCB983042 OLX983024:OLX983042 OVT983024:OVT983042 PFP983024:PFP983042 PPL983024:PPL983042 PZH983024:PZH983042 QJD983024:QJD983042 QSZ983024:QSZ983042 RCV983024:RCV983042 RMR983024:RMR983042 RWN983024:RWN983042 SGJ983024:SGJ983042 SQF983024:SQF983042 TAB983024:TAB983042 TJX983024:TJX983042 TTT983024:TTT983042 UDP983024:UDP983042 UNL983024:UNL983042 UXH983024:UXH983042 VHD983024:VHD983042 VQZ983024:VQZ983042 WAV983024:WAV983042 WKR983024:WKR983042">
      <formula1>"première demande,suppression, modification, prolongation"</formula1>
    </dataValidation>
    <dataValidation type="list" allowBlank="1" showInputMessage="1" showErrorMessage="1" sqref="WUO983024:WUO983042 IC15 RY15 ABU15 ALQ15 AVM15 BFI15 BPE15 BZA15 CIW15 CSS15 DCO15 DMK15 DWG15 EGC15 EPY15 EZU15 FJQ15 FTM15 GDI15 GNE15 GXA15 HGW15 HQS15 IAO15 IKK15 IUG15 JEC15 JNY15 JXU15 KHQ15 KRM15 LBI15 LLE15 LVA15 MEW15 MOS15 MYO15 NIK15 NSG15 OCC15 OLY15 OVU15 PFQ15 PPM15 PZI15 QJE15 QTA15 RCW15 RMS15 RWO15 SGK15 SQG15 TAC15 TJY15 TTU15 UDQ15 UNM15 UXI15 VHE15 VRA15 WAW15 WKS15 WUO15 IC65520:IC65538 RY65520:RY65538 ABU65520:ABU65538 ALQ65520:ALQ65538 AVM65520:AVM65538 BFI65520:BFI65538 BPE65520:BPE65538 BZA65520:BZA65538 CIW65520:CIW65538 CSS65520:CSS65538 DCO65520:DCO65538 DMK65520:DMK65538 DWG65520:DWG65538 EGC65520:EGC65538 EPY65520:EPY65538 EZU65520:EZU65538 FJQ65520:FJQ65538 FTM65520:FTM65538 GDI65520:GDI65538 GNE65520:GNE65538 GXA65520:GXA65538 HGW65520:HGW65538 HQS65520:HQS65538 IAO65520:IAO65538 IKK65520:IKK65538 IUG65520:IUG65538 JEC65520:JEC65538 JNY65520:JNY65538 JXU65520:JXU65538 KHQ65520:KHQ65538 KRM65520:KRM65538 LBI65520:LBI65538 LLE65520:LLE65538 LVA65520:LVA65538 MEW65520:MEW65538 MOS65520:MOS65538 MYO65520:MYO65538 NIK65520:NIK65538 NSG65520:NSG65538 OCC65520:OCC65538 OLY65520:OLY65538 OVU65520:OVU65538 PFQ65520:PFQ65538 PPM65520:PPM65538 PZI65520:PZI65538 QJE65520:QJE65538 QTA65520:QTA65538 RCW65520:RCW65538 RMS65520:RMS65538 RWO65520:RWO65538 SGK65520:SGK65538 SQG65520:SQG65538 TAC65520:TAC65538 TJY65520:TJY65538 TTU65520:TTU65538 UDQ65520:UDQ65538 UNM65520:UNM65538 UXI65520:UXI65538 VHE65520:VHE65538 VRA65520:VRA65538 WAW65520:WAW65538 WKS65520:WKS65538 WUO65520:WUO65538 IC131056:IC131074 RY131056:RY131074 ABU131056:ABU131074 ALQ131056:ALQ131074 AVM131056:AVM131074 BFI131056:BFI131074 BPE131056:BPE131074 BZA131056:BZA131074 CIW131056:CIW131074 CSS131056:CSS131074 DCO131056:DCO131074 DMK131056:DMK131074 DWG131056:DWG131074 EGC131056:EGC131074 EPY131056:EPY131074 EZU131056:EZU131074 FJQ131056:FJQ131074 FTM131056:FTM131074 GDI131056:GDI131074 GNE131056:GNE131074 GXA131056:GXA131074 HGW131056:HGW131074 HQS131056:HQS131074 IAO131056:IAO131074 IKK131056:IKK131074 IUG131056:IUG131074 JEC131056:JEC131074 JNY131056:JNY131074 JXU131056:JXU131074 KHQ131056:KHQ131074 KRM131056:KRM131074 LBI131056:LBI131074 LLE131056:LLE131074 LVA131056:LVA131074 MEW131056:MEW131074 MOS131056:MOS131074 MYO131056:MYO131074 NIK131056:NIK131074 NSG131056:NSG131074 OCC131056:OCC131074 OLY131056:OLY131074 OVU131056:OVU131074 PFQ131056:PFQ131074 PPM131056:PPM131074 PZI131056:PZI131074 QJE131056:QJE131074 QTA131056:QTA131074 RCW131056:RCW131074 RMS131056:RMS131074 RWO131056:RWO131074 SGK131056:SGK131074 SQG131056:SQG131074 TAC131056:TAC131074 TJY131056:TJY131074 TTU131056:TTU131074 UDQ131056:UDQ131074 UNM131056:UNM131074 UXI131056:UXI131074 VHE131056:VHE131074 VRA131056:VRA131074 WAW131056:WAW131074 WKS131056:WKS131074 WUO131056:WUO131074 IC196592:IC196610 RY196592:RY196610 ABU196592:ABU196610 ALQ196592:ALQ196610 AVM196592:AVM196610 BFI196592:BFI196610 BPE196592:BPE196610 BZA196592:BZA196610 CIW196592:CIW196610 CSS196592:CSS196610 DCO196592:DCO196610 DMK196592:DMK196610 DWG196592:DWG196610 EGC196592:EGC196610 EPY196592:EPY196610 EZU196592:EZU196610 FJQ196592:FJQ196610 FTM196592:FTM196610 GDI196592:GDI196610 GNE196592:GNE196610 GXA196592:GXA196610 HGW196592:HGW196610 HQS196592:HQS196610 IAO196592:IAO196610 IKK196592:IKK196610 IUG196592:IUG196610 JEC196592:JEC196610 JNY196592:JNY196610 JXU196592:JXU196610 KHQ196592:KHQ196610 KRM196592:KRM196610 LBI196592:LBI196610 LLE196592:LLE196610 LVA196592:LVA196610 MEW196592:MEW196610 MOS196592:MOS196610 MYO196592:MYO196610 NIK196592:NIK196610 NSG196592:NSG196610 OCC196592:OCC196610 OLY196592:OLY196610 OVU196592:OVU196610 PFQ196592:PFQ196610 PPM196592:PPM196610 PZI196592:PZI196610 QJE196592:QJE196610 QTA196592:QTA196610 RCW196592:RCW196610 RMS196592:RMS196610 RWO196592:RWO196610 SGK196592:SGK196610 SQG196592:SQG196610 TAC196592:TAC196610 TJY196592:TJY196610 TTU196592:TTU196610 UDQ196592:UDQ196610 UNM196592:UNM196610 UXI196592:UXI196610 VHE196592:VHE196610 VRA196592:VRA196610 WAW196592:WAW196610 WKS196592:WKS196610 WUO196592:WUO196610 IC262128:IC262146 RY262128:RY262146 ABU262128:ABU262146 ALQ262128:ALQ262146 AVM262128:AVM262146 BFI262128:BFI262146 BPE262128:BPE262146 BZA262128:BZA262146 CIW262128:CIW262146 CSS262128:CSS262146 DCO262128:DCO262146 DMK262128:DMK262146 DWG262128:DWG262146 EGC262128:EGC262146 EPY262128:EPY262146 EZU262128:EZU262146 FJQ262128:FJQ262146 FTM262128:FTM262146 GDI262128:GDI262146 GNE262128:GNE262146 GXA262128:GXA262146 HGW262128:HGW262146 HQS262128:HQS262146 IAO262128:IAO262146 IKK262128:IKK262146 IUG262128:IUG262146 JEC262128:JEC262146 JNY262128:JNY262146 JXU262128:JXU262146 KHQ262128:KHQ262146 KRM262128:KRM262146 LBI262128:LBI262146 LLE262128:LLE262146 LVA262128:LVA262146 MEW262128:MEW262146 MOS262128:MOS262146 MYO262128:MYO262146 NIK262128:NIK262146 NSG262128:NSG262146 OCC262128:OCC262146 OLY262128:OLY262146 OVU262128:OVU262146 PFQ262128:PFQ262146 PPM262128:PPM262146 PZI262128:PZI262146 QJE262128:QJE262146 QTA262128:QTA262146 RCW262128:RCW262146 RMS262128:RMS262146 RWO262128:RWO262146 SGK262128:SGK262146 SQG262128:SQG262146 TAC262128:TAC262146 TJY262128:TJY262146 TTU262128:TTU262146 UDQ262128:UDQ262146 UNM262128:UNM262146 UXI262128:UXI262146 VHE262128:VHE262146 VRA262128:VRA262146 WAW262128:WAW262146 WKS262128:WKS262146 WUO262128:WUO262146 IC327664:IC327682 RY327664:RY327682 ABU327664:ABU327682 ALQ327664:ALQ327682 AVM327664:AVM327682 BFI327664:BFI327682 BPE327664:BPE327682 BZA327664:BZA327682 CIW327664:CIW327682 CSS327664:CSS327682 DCO327664:DCO327682 DMK327664:DMK327682 DWG327664:DWG327682 EGC327664:EGC327682 EPY327664:EPY327682 EZU327664:EZU327682 FJQ327664:FJQ327682 FTM327664:FTM327682 GDI327664:GDI327682 GNE327664:GNE327682 GXA327664:GXA327682 HGW327664:HGW327682 HQS327664:HQS327682 IAO327664:IAO327682 IKK327664:IKK327682 IUG327664:IUG327682 JEC327664:JEC327682 JNY327664:JNY327682 JXU327664:JXU327682 KHQ327664:KHQ327682 KRM327664:KRM327682 LBI327664:LBI327682 LLE327664:LLE327682 LVA327664:LVA327682 MEW327664:MEW327682 MOS327664:MOS327682 MYO327664:MYO327682 NIK327664:NIK327682 NSG327664:NSG327682 OCC327664:OCC327682 OLY327664:OLY327682 OVU327664:OVU327682 PFQ327664:PFQ327682 PPM327664:PPM327682 PZI327664:PZI327682 QJE327664:QJE327682 QTA327664:QTA327682 RCW327664:RCW327682 RMS327664:RMS327682 RWO327664:RWO327682 SGK327664:SGK327682 SQG327664:SQG327682 TAC327664:TAC327682 TJY327664:TJY327682 TTU327664:TTU327682 UDQ327664:UDQ327682 UNM327664:UNM327682 UXI327664:UXI327682 VHE327664:VHE327682 VRA327664:VRA327682 WAW327664:WAW327682 WKS327664:WKS327682 WUO327664:WUO327682 IC393200:IC393218 RY393200:RY393218 ABU393200:ABU393218 ALQ393200:ALQ393218 AVM393200:AVM393218 BFI393200:BFI393218 BPE393200:BPE393218 BZA393200:BZA393218 CIW393200:CIW393218 CSS393200:CSS393218 DCO393200:DCO393218 DMK393200:DMK393218 DWG393200:DWG393218 EGC393200:EGC393218 EPY393200:EPY393218 EZU393200:EZU393218 FJQ393200:FJQ393218 FTM393200:FTM393218 GDI393200:GDI393218 GNE393200:GNE393218 GXA393200:GXA393218 HGW393200:HGW393218 HQS393200:HQS393218 IAO393200:IAO393218 IKK393200:IKK393218 IUG393200:IUG393218 JEC393200:JEC393218 JNY393200:JNY393218 JXU393200:JXU393218 KHQ393200:KHQ393218 KRM393200:KRM393218 LBI393200:LBI393218 LLE393200:LLE393218 LVA393200:LVA393218 MEW393200:MEW393218 MOS393200:MOS393218 MYO393200:MYO393218 NIK393200:NIK393218 NSG393200:NSG393218 OCC393200:OCC393218 OLY393200:OLY393218 OVU393200:OVU393218 PFQ393200:PFQ393218 PPM393200:PPM393218 PZI393200:PZI393218 QJE393200:QJE393218 QTA393200:QTA393218 RCW393200:RCW393218 RMS393200:RMS393218 RWO393200:RWO393218 SGK393200:SGK393218 SQG393200:SQG393218 TAC393200:TAC393218 TJY393200:TJY393218 TTU393200:TTU393218 UDQ393200:UDQ393218 UNM393200:UNM393218 UXI393200:UXI393218 VHE393200:VHE393218 VRA393200:VRA393218 WAW393200:WAW393218 WKS393200:WKS393218 WUO393200:WUO393218 IC458736:IC458754 RY458736:RY458754 ABU458736:ABU458754 ALQ458736:ALQ458754 AVM458736:AVM458754 BFI458736:BFI458754 BPE458736:BPE458754 BZA458736:BZA458754 CIW458736:CIW458754 CSS458736:CSS458754 DCO458736:DCO458754 DMK458736:DMK458754 DWG458736:DWG458754 EGC458736:EGC458754 EPY458736:EPY458754 EZU458736:EZU458754 FJQ458736:FJQ458754 FTM458736:FTM458754 GDI458736:GDI458754 GNE458736:GNE458754 GXA458736:GXA458754 HGW458736:HGW458754 HQS458736:HQS458754 IAO458736:IAO458754 IKK458736:IKK458754 IUG458736:IUG458754 JEC458736:JEC458754 JNY458736:JNY458754 JXU458736:JXU458754 KHQ458736:KHQ458754 KRM458736:KRM458754 LBI458736:LBI458754 LLE458736:LLE458754 LVA458736:LVA458754 MEW458736:MEW458754 MOS458736:MOS458754 MYO458736:MYO458754 NIK458736:NIK458754 NSG458736:NSG458754 OCC458736:OCC458754 OLY458736:OLY458754 OVU458736:OVU458754 PFQ458736:PFQ458754 PPM458736:PPM458754 PZI458736:PZI458754 QJE458736:QJE458754 QTA458736:QTA458754 RCW458736:RCW458754 RMS458736:RMS458754 RWO458736:RWO458754 SGK458736:SGK458754 SQG458736:SQG458754 TAC458736:TAC458754 TJY458736:TJY458754 TTU458736:TTU458754 UDQ458736:UDQ458754 UNM458736:UNM458754 UXI458736:UXI458754 VHE458736:VHE458754 VRA458736:VRA458754 WAW458736:WAW458754 WKS458736:WKS458754 WUO458736:WUO458754 IC524272:IC524290 RY524272:RY524290 ABU524272:ABU524290 ALQ524272:ALQ524290 AVM524272:AVM524290 BFI524272:BFI524290 BPE524272:BPE524290 BZA524272:BZA524290 CIW524272:CIW524290 CSS524272:CSS524290 DCO524272:DCO524290 DMK524272:DMK524290 DWG524272:DWG524290 EGC524272:EGC524290 EPY524272:EPY524290 EZU524272:EZU524290 FJQ524272:FJQ524290 FTM524272:FTM524290 GDI524272:GDI524290 GNE524272:GNE524290 GXA524272:GXA524290 HGW524272:HGW524290 HQS524272:HQS524290 IAO524272:IAO524290 IKK524272:IKK524290 IUG524272:IUG524290 JEC524272:JEC524290 JNY524272:JNY524290 JXU524272:JXU524290 KHQ524272:KHQ524290 KRM524272:KRM524290 LBI524272:LBI524290 LLE524272:LLE524290 LVA524272:LVA524290 MEW524272:MEW524290 MOS524272:MOS524290 MYO524272:MYO524290 NIK524272:NIK524290 NSG524272:NSG524290 OCC524272:OCC524290 OLY524272:OLY524290 OVU524272:OVU524290 PFQ524272:PFQ524290 PPM524272:PPM524290 PZI524272:PZI524290 QJE524272:QJE524290 QTA524272:QTA524290 RCW524272:RCW524290 RMS524272:RMS524290 RWO524272:RWO524290 SGK524272:SGK524290 SQG524272:SQG524290 TAC524272:TAC524290 TJY524272:TJY524290 TTU524272:TTU524290 UDQ524272:UDQ524290 UNM524272:UNM524290 UXI524272:UXI524290 VHE524272:VHE524290 VRA524272:VRA524290 WAW524272:WAW524290 WKS524272:WKS524290 WUO524272:WUO524290 IC589808:IC589826 RY589808:RY589826 ABU589808:ABU589826 ALQ589808:ALQ589826 AVM589808:AVM589826 BFI589808:BFI589826 BPE589808:BPE589826 BZA589808:BZA589826 CIW589808:CIW589826 CSS589808:CSS589826 DCO589808:DCO589826 DMK589808:DMK589826 DWG589808:DWG589826 EGC589808:EGC589826 EPY589808:EPY589826 EZU589808:EZU589826 FJQ589808:FJQ589826 FTM589808:FTM589826 GDI589808:GDI589826 GNE589808:GNE589826 GXA589808:GXA589826 HGW589808:HGW589826 HQS589808:HQS589826 IAO589808:IAO589826 IKK589808:IKK589826 IUG589808:IUG589826 JEC589808:JEC589826 JNY589808:JNY589826 JXU589808:JXU589826 KHQ589808:KHQ589826 KRM589808:KRM589826 LBI589808:LBI589826 LLE589808:LLE589826 LVA589808:LVA589826 MEW589808:MEW589826 MOS589808:MOS589826 MYO589808:MYO589826 NIK589808:NIK589826 NSG589808:NSG589826 OCC589808:OCC589826 OLY589808:OLY589826 OVU589808:OVU589826 PFQ589808:PFQ589826 PPM589808:PPM589826 PZI589808:PZI589826 QJE589808:QJE589826 QTA589808:QTA589826 RCW589808:RCW589826 RMS589808:RMS589826 RWO589808:RWO589826 SGK589808:SGK589826 SQG589808:SQG589826 TAC589808:TAC589826 TJY589808:TJY589826 TTU589808:TTU589826 UDQ589808:UDQ589826 UNM589808:UNM589826 UXI589808:UXI589826 VHE589808:VHE589826 VRA589808:VRA589826 WAW589808:WAW589826 WKS589808:WKS589826 WUO589808:WUO589826 IC655344:IC655362 RY655344:RY655362 ABU655344:ABU655362 ALQ655344:ALQ655362 AVM655344:AVM655362 BFI655344:BFI655362 BPE655344:BPE655362 BZA655344:BZA655362 CIW655344:CIW655362 CSS655344:CSS655362 DCO655344:DCO655362 DMK655344:DMK655362 DWG655344:DWG655362 EGC655344:EGC655362 EPY655344:EPY655362 EZU655344:EZU655362 FJQ655344:FJQ655362 FTM655344:FTM655362 GDI655344:GDI655362 GNE655344:GNE655362 GXA655344:GXA655362 HGW655344:HGW655362 HQS655344:HQS655362 IAO655344:IAO655362 IKK655344:IKK655362 IUG655344:IUG655362 JEC655344:JEC655362 JNY655344:JNY655362 JXU655344:JXU655362 KHQ655344:KHQ655362 KRM655344:KRM655362 LBI655344:LBI655362 LLE655344:LLE655362 LVA655344:LVA655362 MEW655344:MEW655362 MOS655344:MOS655362 MYO655344:MYO655362 NIK655344:NIK655362 NSG655344:NSG655362 OCC655344:OCC655362 OLY655344:OLY655362 OVU655344:OVU655362 PFQ655344:PFQ655362 PPM655344:PPM655362 PZI655344:PZI655362 QJE655344:QJE655362 QTA655344:QTA655362 RCW655344:RCW655362 RMS655344:RMS655362 RWO655344:RWO655362 SGK655344:SGK655362 SQG655344:SQG655362 TAC655344:TAC655362 TJY655344:TJY655362 TTU655344:TTU655362 UDQ655344:UDQ655362 UNM655344:UNM655362 UXI655344:UXI655362 VHE655344:VHE655362 VRA655344:VRA655362 WAW655344:WAW655362 WKS655344:WKS655362 WUO655344:WUO655362 IC720880:IC720898 RY720880:RY720898 ABU720880:ABU720898 ALQ720880:ALQ720898 AVM720880:AVM720898 BFI720880:BFI720898 BPE720880:BPE720898 BZA720880:BZA720898 CIW720880:CIW720898 CSS720880:CSS720898 DCO720880:DCO720898 DMK720880:DMK720898 DWG720880:DWG720898 EGC720880:EGC720898 EPY720880:EPY720898 EZU720880:EZU720898 FJQ720880:FJQ720898 FTM720880:FTM720898 GDI720880:GDI720898 GNE720880:GNE720898 GXA720880:GXA720898 HGW720880:HGW720898 HQS720880:HQS720898 IAO720880:IAO720898 IKK720880:IKK720898 IUG720880:IUG720898 JEC720880:JEC720898 JNY720880:JNY720898 JXU720880:JXU720898 KHQ720880:KHQ720898 KRM720880:KRM720898 LBI720880:LBI720898 LLE720880:LLE720898 LVA720880:LVA720898 MEW720880:MEW720898 MOS720880:MOS720898 MYO720880:MYO720898 NIK720880:NIK720898 NSG720880:NSG720898 OCC720880:OCC720898 OLY720880:OLY720898 OVU720880:OVU720898 PFQ720880:PFQ720898 PPM720880:PPM720898 PZI720880:PZI720898 QJE720880:QJE720898 QTA720880:QTA720898 RCW720880:RCW720898 RMS720880:RMS720898 RWO720880:RWO720898 SGK720880:SGK720898 SQG720880:SQG720898 TAC720880:TAC720898 TJY720880:TJY720898 TTU720880:TTU720898 UDQ720880:UDQ720898 UNM720880:UNM720898 UXI720880:UXI720898 VHE720880:VHE720898 VRA720880:VRA720898 WAW720880:WAW720898 WKS720880:WKS720898 WUO720880:WUO720898 IC786416:IC786434 RY786416:RY786434 ABU786416:ABU786434 ALQ786416:ALQ786434 AVM786416:AVM786434 BFI786416:BFI786434 BPE786416:BPE786434 BZA786416:BZA786434 CIW786416:CIW786434 CSS786416:CSS786434 DCO786416:DCO786434 DMK786416:DMK786434 DWG786416:DWG786434 EGC786416:EGC786434 EPY786416:EPY786434 EZU786416:EZU786434 FJQ786416:FJQ786434 FTM786416:FTM786434 GDI786416:GDI786434 GNE786416:GNE786434 GXA786416:GXA786434 HGW786416:HGW786434 HQS786416:HQS786434 IAO786416:IAO786434 IKK786416:IKK786434 IUG786416:IUG786434 JEC786416:JEC786434 JNY786416:JNY786434 JXU786416:JXU786434 KHQ786416:KHQ786434 KRM786416:KRM786434 LBI786416:LBI786434 LLE786416:LLE786434 LVA786416:LVA786434 MEW786416:MEW786434 MOS786416:MOS786434 MYO786416:MYO786434 NIK786416:NIK786434 NSG786416:NSG786434 OCC786416:OCC786434 OLY786416:OLY786434 OVU786416:OVU786434 PFQ786416:PFQ786434 PPM786416:PPM786434 PZI786416:PZI786434 QJE786416:QJE786434 QTA786416:QTA786434 RCW786416:RCW786434 RMS786416:RMS786434 RWO786416:RWO786434 SGK786416:SGK786434 SQG786416:SQG786434 TAC786416:TAC786434 TJY786416:TJY786434 TTU786416:TTU786434 UDQ786416:UDQ786434 UNM786416:UNM786434 UXI786416:UXI786434 VHE786416:VHE786434 VRA786416:VRA786434 WAW786416:WAW786434 WKS786416:WKS786434 WUO786416:WUO786434 IC851952:IC851970 RY851952:RY851970 ABU851952:ABU851970 ALQ851952:ALQ851970 AVM851952:AVM851970 BFI851952:BFI851970 BPE851952:BPE851970 BZA851952:BZA851970 CIW851952:CIW851970 CSS851952:CSS851970 DCO851952:DCO851970 DMK851952:DMK851970 DWG851952:DWG851970 EGC851952:EGC851970 EPY851952:EPY851970 EZU851952:EZU851970 FJQ851952:FJQ851970 FTM851952:FTM851970 GDI851952:GDI851970 GNE851952:GNE851970 GXA851952:GXA851970 HGW851952:HGW851970 HQS851952:HQS851970 IAO851952:IAO851970 IKK851952:IKK851970 IUG851952:IUG851970 JEC851952:JEC851970 JNY851952:JNY851970 JXU851952:JXU851970 KHQ851952:KHQ851970 KRM851952:KRM851970 LBI851952:LBI851970 LLE851952:LLE851970 LVA851952:LVA851970 MEW851952:MEW851970 MOS851952:MOS851970 MYO851952:MYO851970 NIK851952:NIK851970 NSG851952:NSG851970 OCC851952:OCC851970 OLY851952:OLY851970 OVU851952:OVU851970 PFQ851952:PFQ851970 PPM851952:PPM851970 PZI851952:PZI851970 QJE851952:QJE851970 QTA851952:QTA851970 RCW851952:RCW851970 RMS851952:RMS851970 RWO851952:RWO851970 SGK851952:SGK851970 SQG851952:SQG851970 TAC851952:TAC851970 TJY851952:TJY851970 TTU851952:TTU851970 UDQ851952:UDQ851970 UNM851952:UNM851970 UXI851952:UXI851970 VHE851952:VHE851970 VRA851952:VRA851970 WAW851952:WAW851970 WKS851952:WKS851970 WUO851952:WUO851970 IC917488:IC917506 RY917488:RY917506 ABU917488:ABU917506 ALQ917488:ALQ917506 AVM917488:AVM917506 BFI917488:BFI917506 BPE917488:BPE917506 BZA917488:BZA917506 CIW917488:CIW917506 CSS917488:CSS917506 DCO917488:DCO917506 DMK917488:DMK917506 DWG917488:DWG917506 EGC917488:EGC917506 EPY917488:EPY917506 EZU917488:EZU917506 FJQ917488:FJQ917506 FTM917488:FTM917506 GDI917488:GDI917506 GNE917488:GNE917506 GXA917488:GXA917506 HGW917488:HGW917506 HQS917488:HQS917506 IAO917488:IAO917506 IKK917488:IKK917506 IUG917488:IUG917506 JEC917488:JEC917506 JNY917488:JNY917506 JXU917488:JXU917506 KHQ917488:KHQ917506 KRM917488:KRM917506 LBI917488:LBI917506 LLE917488:LLE917506 LVA917488:LVA917506 MEW917488:MEW917506 MOS917488:MOS917506 MYO917488:MYO917506 NIK917488:NIK917506 NSG917488:NSG917506 OCC917488:OCC917506 OLY917488:OLY917506 OVU917488:OVU917506 PFQ917488:PFQ917506 PPM917488:PPM917506 PZI917488:PZI917506 QJE917488:QJE917506 QTA917488:QTA917506 RCW917488:RCW917506 RMS917488:RMS917506 RWO917488:RWO917506 SGK917488:SGK917506 SQG917488:SQG917506 TAC917488:TAC917506 TJY917488:TJY917506 TTU917488:TTU917506 UDQ917488:UDQ917506 UNM917488:UNM917506 UXI917488:UXI917506 VHE917488:VHE917506 VRA917488:VRA917506 WAW917488:WAW917506 WKS917488:WKS917506 WUO917488:WUO917506 IC983024:IC983042 RY983024:RY983042 ABU983024:ABU983042 ALQ983024:ALQ983042 AVM983024:AVM983042 BFI983024:BFI983042 BPE983024:BPE983042 BZA983024:BZA983042 CIW983024:CIW983042 CSS983024:CSS983042 DCO983024:DCO983042 DMK983024:DMK983042 DWG983024:DWG983042 EGC983024:EGC983042 EPY983024:EPY983042 EZU983024:EZU983042 FJQ983024:FJQ983042 FTM983024:FTM983042 GDI983024:GDI983042 GNE983024:GNE983042 GXA983024:GXA983042 HGW983024:HGW983042 HQS983024:HQS983042 IAO983024:IAO983042 IKK983024:IKK983042 IUG983024:IUG983042 JEC983024:JEC983042 JNY983024:JNY983042 JXU983024:JXU983042 KHQ983024:KHQ983042 KRM983024:KRM983042 LBI983024:LBI983042 LLE983024:LLE983042 LVA983024:LVA983042 MEW983024:MEW983042 MOS983024:MOS983042 MYO983024:MYO983042 NIK983024:NIK983042 NSG983024:NSG983042 OCC983024:OCC983042 OLY983024:OLY983042 OVU983024:OVU983042 PFQ983024:PFQ983042 PPM983024:PPM983042 PZI983024:PZI983042 QJE983024:QJE983042 QTA983024:QTA983042 RCW983024:RCW983042 RMS983024:RMS983042 RWO983024:RWO983042 SGK983024:SGK983042 SQG983024:SQG983042 TAC983024:TAC983042 TJY983024:TJY983042 TTU983024:TTU983042 UDQ983024:UDQ983042 UNM983024:UNM983042 UXI983024:UXI983042 VHE983024:VHE983042 VRA983024:VRA983042 WAW983024:WAW983042 WKS983024:WKS983042">
      <formula1>"4.4.1, 4.4.2, 4.4.3"</formula1>
    </dataValidation>
    <dataValidation type="list" allowBlank="1" showInputMessage="1" showErrorMessage="1" sqref="B15">
      <formula1>"eerste aanvraag, verwijdering, verlenging"</formula1>
    </dataValidation>
  </dataValidations>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2:C37"/>
  <sheetViews>
    <sheetView workbookViewId="0"/>
  </sheetViews>
  <sheetFormatPr defaultColWidth="8.73046875" defaultRowHeight="15" x14ac:dyDescent="0.4"/>
  <cols>
    <col min="1" max="1" width="11.53125" style="126" customWidth="1"/>
    <col min="2" max="2" width="69.53125" style="126" customWidth="1"/>
    <col min="3" max="3" width="16.53125" style="126" customWidth="1"/>
    <col min="4" max="16384" width="8.73046875" style="126"/>
  </cols>
  <sheetData>
    <row r="2" spans="1:3" x14ac:dyDescent="0.4">
      <c r="A2" s="295" t="s">
        <v>405</v>
      </c>
      <c r="B2" s="296"/>
      <c r="C2" s="297"/>
    </row>
    <row r="3" spans="1:3" x14ac:dyDescent="0.4">
      <c r="A3" s="298"/>
      <c r="B3" s="299"/>
      <c r="C3" s="300"/>
    </row>
    <row r="4" spans="1:3" x14ac:dyDescent="0.4">
      <c r="A4" s="301"/>
      <c r="B4" s="302"/>
      <c r="C4" s="303"/>
    </row>
    <row r="5" spans="1:3" ht="15.4" thickBot="1" x14ac:dyDescent="0.45"/>
    <row r="6" spans="1:3" ht="15.4" thickBot="1" x14ac:dyDescent="0.45">
      <c r="A6" s="198" t="s">
        <v>186</v>
      </c>
      <c r="B6" s="199" t="s">
        <v>406</v>
      </c>
      <c r="C6" s="200" t="s">
        <v>407</v>
      </c>
    </row>
    <row r="7" spans="1:3" ht="15.4" x14ac:dyDescent="0.45">
      <c r="A7" s="201"/>
      <c r="B7" s="202"/>
      <c r="C7" s="252"/>
    </row>
    <row r="8" spans="1:3" ht="15.4" x14ac:dyDescent="0.45">
      <c r="A8" s="203"/>
      <c r="B8" s="158"/>
      <c r="C8" s="253"/>
    </row>
    <row r="9" spans="1:3" ht="15.4" x14ac:dyDescent="0.45">
      <c r="A9" s="203"/>
      <c r="B9" s="158"/>
      <c r="C9" s="253"/>
    </row>
    <row r="10" spans="1:3" ht="15.4" x14ac:dyDescent="0.45">
      <c r="A10" s="203"/>
      <c r="B10" s="158"/>
      <c r="C10" s="253"/>
    </row>
    <row r="11" spans="1:3" ht="15.4" x14ac:dyDescent="0.45">
      <c r="A11" s="203"/>
      <c r="B11" s="158"/>
      <c r="C11" s="253"/>
    </row>
    <row r="12" spans="1:3" ht="15.4" x14ac:dyDescent="0.45">
      <c r="A12" s="203"/>
      <c r="B12" s="158"/>
      <c r="C12" s="253"/>
    </row>
    <row r="13" spans="1:3" ht="15.4" x14ac:dyDescent="0.45">
      <c r="A13" s="203"/>
      <c r="B13" s="158"/>
      <c r="C13" s="253"/>
    </row>
    <row r="14" spans="1:3" ht="15.4" x14ac:dyDescent="0.45">
      <c r="A14" s="203"/>
      <c r="B14" s="158"/>
      <c r="C14" s="253"/>
    </row>
    <row r="15" spans="1:3" ht="15.4" x14ac:dyDescent="0.45">
      <c r="A15" s="203"/>
      <c r="B15" s="158"/>
      <c r="C15" s="253"/>
    </row>
    <row r="16" spans="1:3" ht="15.4" x14ac:dyDescent="0.45">
      <c r="A16" s="203"/>
      <c r="B16" s="158"/>
      <c r="C16" s="253"/>
    </row>
    <row r="17" spans="1:3" ht="15.4" x14ac:dyDescent="0.45">
      <c r="A17" s="203"/>
      <c r="B17" s="158"/>
      <c r="C17" s="253"/>
    </row>
    <row r="18" spans="1:3" ht="15.4" x14ac:dyDescent="0.45">
      <c r="A18" s="203"/>
      <c r="B18" s="158"/>
      <c r="C18" s="253"/>
    </row>
    <row r="19" spans="1:3" ht="15.4" x14ac:dyDescent="0.45">
      <c r="A19" s="203"/>
      <c r="B19" s="158"/>
      <c r="C19" s="253"/>
    </row>
    <row r="20" spans="1:3" ht="15.4" x14ac:dyDescent="0.45">
      <c r="A20" s="203"/>
      <c r="B20" s="158"/>
      <c r="C20" s="253"/>
    </row>
    <row r="21" spans="1:3" ht="15.4" x14ac:dyDescent="0.45">
      <c r="A21" s="203"/>
      <c r="B21" s="158"/>
      <c r="C21" s="253"/>
    </row>
    <row r="22" spans="1:3" ht="15.4" x14ac:dyDescent="0.45">
      <c r="A22" s="203"/>
      <c r="B22" s="158"/>
      <c r="C22" s="253"/>
    </row>
    <row r="23" spans="1:3" ht="15.4" x14ac:dyDescent="0.45">
      <c r="A23" s="203"/>
      <c r="B23" s="158"/>
      <c r="C23" s="253"/>
    </row>
    <row r="24" spans="1:3" ht="15.4" x14ac:dyDescent="0.45">
      <c r="A24" s="203"/>
      <c r="B24" s="158"/>
      <c r="C24" s="253"/>
    </row>
    <row r="25" spans="1:3" ht="15.4" x14ac:dyDescent="0.45">
      <c r="A25" s="203"/>
      <c r="B25" s="158"/>
      <c r="C25" s="253"/>
    </row>
    <row r="26" spans="1:3" ht="15.4" x14ac:dyDescent="0.45">
      <c r="A26" s="203"/>
      <c r="B26" s="158"/>
      <c r="C26" s="253"/>
    </row>
    <row r="27" spans="1:3" ht="15.4" x14ac:dyDescent="0.45">
      <c r="A27" s="203"/>
      <c r="B27" s="158"/>
      <c r="C27" s="253"/>
    </row>
    <row r="28" spans="1:3" ht="15.4" x14ac:dyDescent="0.45">
      <c r="A28" s="203"/>
      <c r="B28" s="158"/>
      <c r="C28" s="253"/>
    </row>
    <row r="29" spans="1:3" ht="15.4" x14ac:dyDescent="0.45">
      <c r="A29" s="203"/>
      <c r="B29" s="158"/>
      <c r="C29" s="253"/>
    </row>
    <row r="30" spans="1:3" ht="15.4" x14ac:dyDescent="0.45">
      <c r="A30" s="203"/>
      <c r="B30" s="158"/>
      <c r="C30" s="253"/>
    </row>
    <row r="31" spans="1:3" ht="15.4" x14ac:dyDescent="0.45">
      <c r="A31" s="203"/>
      <c r="B31" s="158"/>
      <c r="C31" s="253"/>
    </row>
    <row r="32" spans="1:3" ht="15.4" x14ac:dyDescent="0.45">
      <c r="A32" s="203"/>
      <c r="B32" s="158"/>
      <c r="C32" s="253"/>
    </row>
    <row r="33" spans="1:3" ht="15.4" x14ac:dyDescent="0.45">
      <c r="A33" s="203"/>
      <c r="B33" s="158"/>
      <c r="C33" s="253"/>
    </row>
    <row r="34" spans="1:3" ht="15.4" x14ac:dyDescent="0.45">
      <c r="A34" s="203"/>
      <c r="B34" s="158"/>
      <c r="C34" s="253"/>
    </row>
    <row r="35" spans="1:3" ht="15.4" x14ac:dyDescent="0.45">
      <c r="A35" s="203"/>
      <c r="B35" s="158"/>
      <c r="C35" s="253"/>
    </row>
    <row r="36" spans="1:3" ht="15.4" x14ac:dyDescent="0.45">
      <c r="A36" s="203"/>
      <c r="B36" s="158"/>
      <c r="C36" s="253"/>
    </row>
    <row r="37" spans="1:3" ht="15.75" thickBot="1" x14ac:dyDescent="0.5">
      <c r="A37" s="204"/>
      <c r="B37" s="205"/>
      <c r="C37" s="254"/>
    </row>
  </sheetData>
  <mergeCells count="1">
    <mergeCell ref="A2:C4"/>
  </mergeCells>
  <dataValidations count="1">
    <dataValidation type="list" allowBlank="1" showInputMessage="1" showErrorMessage="1" sqref="C7:C37">
      <formula1>" XLS,WORD,PDF,papier,autre"</formula1>
    </dataValidation>
  </dataValidation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G31"/>
  <sheetViews>
    <sheetView workbookViewId="0">
      <selection activeCell="D4" sqref="D4"/>
    </sheetView>
  </sheetViews>
  <sheetFormatPr defaultRowHeight="14.25" x14ac:dyDescent="0.45"/>
  <cols>
    <col min="4" max="4" width="38.265625" bestFit="1" customWidth="1"/>
    <col min="5" max="5" width="9" customWidth="1"/>
  </cols>
  <sheetData>
    <row r="3" spans="2:7" x14ac:dyDescent="0.45">
      <c r="B3" t="s">
        <v>187</v>
      </c>
      <c r="C3" t="s">
        <v>98</v>
      </c>
      <c r="D3" t="s">
        <v>189</v>
      </c>
      <c r="E3" t="s">
        <v>146</v>
      </c>
      <c r="G3" s="64" t="s">
        <v>192</v>
      </c>
    </row>
    <row r="4" spans="2:7" x14ac:dyDescent="0.45">
      <c r="B4" t="s">
        <v>188</v>
      </c>
      <c r="C4" t="s">
        <v>99</v>
      </c>
      <c r="D4" t="s">
        <v>190</v>
      </c>
      <c r="E4" t="s">
        <v>147</v>
      </c>
      <c r="G4" s="64" t="s">
        <v>249</v>
      </c>
    </row>
    <row r="5" spans="2:7" x14ac:dyDescent="0.45">
      <c r="C5" t="s">
        <v>101</v>
      </c>
      <c r="D5" t="s">
        <v>191</v>
      </c>
      <c r="E5" t="s">
        <v>148</v>
      </c>
      <c r="G5" s="64" t="s">
        <v>194</v>
      </c>
    </row>
    <row r="6" spans="2:7" x14ac:dyDescent="0.45">
      <c r="E6" t="s">
        <v>149</v>
      </c>
      <c r="G6" s="64" t="s">
        <v>195</v>
      </c>
    </row>
    <row r="7" spans="2:7" x14ac:dyDescent="0.45">
      <c r="G7" s="64" t="s">
        <v>242</v>
      </c>
    </row>
    <row r="8" spans="2:7" x14ac:dyDescent="0.45">
      <c r="G8" s="65" t="s">
        <v>243</v>
      </c>
    </row>
    <row r="9" spans="2:7" x14ac:dyDescent="0.45">
      <c r="G9" s="65" t="s">
        <v>244</v>
      </c>
    </row>
    <row r="10" spans="2:7" x14ac:dyDescent="0.45">
      <c r="G10" s="65" t="s">
        <v>193</v>
      </c>
    </row>
    <row r="11" spans="2:7" x14ac:dyDescent="0.45">
      <c r="G11" s="64" t="s">
        <v>236</v>
      </c>
    </row>
    <row r="12" spans="2:7" x14ac:dyDescent="0.45">
      <c r="G12" s="64" t="s">
        <v>237</v>
      </c>
    </row>
    <row r="13" spans="2:7" x14ac:dyDescent="0.45">
      <c r="G13" s="64" t="s">
        <v>239</v>
      </c>
    </row>
    <row r="14" spans="2:7" x14ac:dyDescent="0.45">
      <c r="G14" s="65" t="s">
        <v>238</v>
      </c>
    </row>
    <row r="15" spans="2:7" x14ac:dyDescent="0.45">
      <c r="G15" s="65" t="s">
        <v>245</v>
      </c>
    </row>
    <row r="16" spans="2:7" x14ac:dyDescent="0.45">
      <c r="G16" s="65" t="s">
        <v>246</v>
      </c>
    </row>
    <row r="17" spans="7:7" x14ac:dyDescent="0.45">
      <c r="G17" s="65" t="s">
        <v>247</v>
      </c>
    </row>
    <row r="18" spans="7:7" x14ac:dyDescent="0.45">
      <c r="G18" s="65" t="s">
        <v>248</v>
      </c>
    </row>
    <row r="19" spans="7:7" x14ac:dyDescent="0.45">
      <c r="G19" s="65" t="s">
        <v>240</v>
      </c>
    </row>
    <row r="20" spans="7:7" x14ac:dyDescent="0.45">
      <c r="G20" s="65" t="s">
        <v>241</v>
      </c>
    </row>
    <row r="31" spans="7:7" x14ac:dyDescent="0.45">
      <c r="G31" s="6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102"/>
  <sheetViews>
    <sheetView zoomScale="88" zoomScaleNormal="88" workbookViewId="0">
      <pane ySplit="6" topLeftCell="A7" activePane="bottomLeft" state="frozen"/>
      <selection pane="bottomLeft" activeCell="E7" sqref="E7"/>
    </sheetView>
  </sheetViews>
  <sheetFormatPr defaultRowHeight="14.25" x14ac:dyDescent="0.45"/>
  <cols>
    <col min="3" max="3" width="48.265625" customWidth="1"/>
    <col min="4" max="4" width="24.53125" customWidth="1"/>
    <col min="5" max="5" width="36.796875" style="2" customWidth="1"/>
    <col min="9" max="9" width="9" customWidth="1"/>
    <col min="10" max="14" width="9" hidden="1" customWidth="1"/>
    <col min="15" max="15" width="7.53125" hidden="1" customWidth="1"/>
    <col min="16" max="16" width="19.53125" customWidth="1"/>
  </cols>
  <sheetData>
    <row r="1" spans="1:12" ht="14.55" customHeight="1" x14ac:dyDescent="0.45">
      <c r="F1" t="str">
        <f>""</f>
        <v/>
      </c>
    </row>
    <row r="2" spans="1:12" s="169" customFormat="1" ht="40.15" customHeight="1" x14ac:dyDescent="0.55000000000000004">
      <c r="A2" s="304" t="s">
        <v>196</v>
      </c>
      <c r="B2" s="305"/>
      <c r="C2" s="305"/>
      <c r="D2" s="305"/>
      <c r="E2" s="306"/>
    </row>
    <row r="3" spans="1:12" ht="14.55" customHeight="1" thickBot="1" x14ac:dyDescent="0.5"/>
    <row r="4" spans="1:12" ht="14.65" thickBot="1" x14ac:dyDescent="0.5">
      <c r="C4" s="1"/>
      <c r="D4" s="30" t="s">
        <v>197</v>
      </c>
      <c r="E4" s="255" t="str">
        <f>IF(E101="",Mess1,E101)</f>
        <v>Gelieve alle gele vakjes in te vullen</v>
      </c>
      <c r="F4" s="11"/>
      <c r="G4" s="11"/>
      <c r="H4" s="11"/>
      <c r="I4" s="11"/>
    </row>
    <row r="5" spans="1:12" ht="4.45" customHeight="1" x14ac:dyDescent="0.45"/>
    <row r="6" spans="1:12" s="27" customFormat="1" x14ac:dyDescent="0.45">
      <c r="C6" s="27" t="s">
        <v>199</v>
      </c>
      <c r="E6" s="28" t="s">
        <v>198</v>
      </c>
      <c r="J6" s="27" t="s">
        <v>7</v>
      </c>
      <c r="K6" s="27" t="s">
        <v>6</v>
      </c>
    </row>
    <row r="7" spans="1:12" s="10" customFormat="1" x14ac:dyDescent="0.45">
      <c r="B7" s="9" t="s">
        <v>0</v>
      </c>
      <c r="C7" s="10" t="s">
        <v>223</v>
      </c>
      <c r="E7" s="161"/>
      <c r="K7" s="10" t="str">
        <f>celYES</f>
        <v>JA</v>
      </c>
      <c r="L7" s="10" t="str">
        <f>celNO</f>
        <v>NEE</v>
      </c>
    </row>
    <row r="8" spans="1:12" s="11" customFormat="1" x14ac:dyDescent="0.45">
      <c r="C8" s="12" t="s">
        <v>384</v>
      </c>
      <c r="E8" s="13"/>
      <c r="J8" s="11" t="b">
        <f>E7=celYES</f>
        <v>0</v>
      </c>
      <c r="K8" s="11" t="str">
        <f>IF(J8,celYES,"")</f>
        <v/>
      </c>
      <c r="L8" s="11" t="str">
        <f>IF(J8,celNO,"")</f>
        <v/>
      </c>
    </row>
    <row r="9" spans="1:12" s="11" customFormat="1" x14ac:dyDescent="0.45">
      <c r="C9" s="12" t="s">
        <v>224</v>
      </c>
      <c r="E9" s="13"/>
      <c r="J9" s="11" t="b">
        <f>AND(E7=celYES,E8=celYES)</f>
        <v>0</v>
      </c>
      <c r="K9" s="11" t="str">
        <f>IF(J9,celYES,"")</f>
        <v/>
      </c>
      <c r="L9" s="11" t="str">
        <f>IF(J9,celNO,"")</f>
        <v/>
      </c>
    </row>
    <row r="10" spans="1:12" s="11" customFormat="1" x14ac:dyDescent="0.45">
      <c r="C10" s="12" t="s">
        <v>225</v>
      </c>
      <c r="E10" s="13"/>
      <c r="J10" s="11" t="b">
        <f>AND(E7=celYES,E8=celYES,E9=celNO)</f>
        <v>0</v>
      </c>
      <c r="K10" s="11" t="str">
        <f>IF(J10,celYES,"")</f>
        <v/>
      </c>
      <c r="L10" s="11" t="str">
        <f>IF(J10,celNO,"")</f>
        <v/>
      </c>
    </row>
    <row r="11" spans="1:12" s="14" customFormat="1" x14ac:dyDescent="0.45">
      <c r="C11" s="15" t="s">
        <v>226</v>
      </c>
      <c r="E11" s="16"/>
      <c r="J11" s="14" t="b">
        <f>OR(E7=celNO,AND(E7=celYES,E8=celYES,E9=celNO,E10=celNO))</f>
        <v>0</v>
      </c>
      <c r="K11" s="14" t="str">
        <f>IF(J11,celYES,"")</f>
        <v/>
      </c>
      <c r="L11" s="14" t="str">
        <f>IF(J11,celNO,"")</f>
        <v/>
      </c>
    </row>
    <row r="12" spans="1:12" s="10" customFormat="1" x14ac:dyDescent="0.45">
      <c r="B12" s="9" t="s">
        <v>5</v>
      </c>
      <c r="C12" s="17" t="s">
        <v>227</v>
      </c>
      <c r="E12" s="18"/>
      <c r="J12" s="10" t="b">
        <f>J57</f>
        <v>0</v>
      </c>
      <c r="K12" s="10" t="str">
        <f t="shared" ref="K12:K20" si="0">IF(J12,celYES,"")</f>
        <v/>
      </c>
      <c r="L12" s="10" t="str">
        <f t="shared" ref="L12:L20" si="1">IF(J12,celNO,"")</f>
        <v/>
      </c>
    </row>
    <row r="13" spans="1:12" s="11" customFormat="1" x14ac:dyDescent="0.45">
      <c r="C13" s="11" t="s">
        <v>215</v>
      </c>
      <c r="E13" s="13" t="s">
        <v>222</v>
      </c>
      <c r="J13" s="11" t="b">
        <f>AND(J12,E12=celYES)</f>
        <v>0</v>
      </c>
      <c r="K13" s="11" t="str">
        <f t="shared" si="0"/>
        <v/>
      </c>
      <c r="L13" s="11" t="str">
        <f t="shared" si="1"/>
        <v/>
      </c>
    </row>
    <row r="14" spans="1:12" s="11" customFormat="1" x14ac:dyDescent="0.45">
      <c r="C14" s="11" t="s">
        <v>216</v>
      </c>
      <c r="E14" s="13"/>
      <c r="J14" s="11" t="b">
        <f>AND(J13,E13=celNO)</f>
        <v>0</v>
      </c>
      <c r="K14" s="11" t="str">
        <f t="shared" si="0"/>
        <v/>
      </c>
      <c r="L14" s="11" t="str">
        <f t="shared" si="1"/>
        <v/>
      </c>
    </row>
    <row r="15" spans="1:12" s="11" customFormat="1" x14ac:dyDescent="0.45">
      <c r="C15" s="11" t="s">
        <v>219</v>
      </c>
      <c r="E15" s="13"/>
      <c r="J15" s="11" t="b">
        <f>AND(J14,E14=celNO)</f>
        <v>0</v>
      </c>
      <c r="K15" s="11" t="str">
        <f t="shared" si="0"/>
        <v/>
      </c>
      <c r="L15" s="11" t="str">
        <f t="shared" si="1"/>
        <v/>
      </c>
    </row>
    <row r="16" spans="1:12" s="11" customFormat="1" x14ac:dyDescent="0.45">
      <c r="C16" s="12" t="s">
        <v>217</v>
      </c>
      <c r="E16" s="13"/>
      <c r="J16" s="11" t="b">
        <f>OR(AND(J12,E12=celNO),AND(J15,E15=celNO))</f>
        <v>0</v>
      </c>
      <c r="K16" s="11" t="str">
        <f t="shared" si="0"/>
        <v/>
      </c>
      <c r="L16" s="11" t="str">
        <f t="shared" si="1"/>
        <v/>
      </c>
    </row>
    <row r="17" spans="2:12" s="11" customFormat="1" x14ac:dyDescent="0.45">
      <c r="C17" s="11" t="s">
        <v>218</v>
      </c>
      <c r="E17" s="13"/>
      <c r="J17" s="11" t="b">
        <f>AND(J16,E16=celYES)</f>
        <v>0</v>
      </c>
      <c r="K17" s="11" t="str">
        <f t="shared" si="0"/>
        <v/>
      </c>
      <c r="L17" s="11" t="str">
        <f t="shared" si="1"/>
        <v/>
      </c>
    </row>
    <row r="18" spans="2:12" s="11" customFormat="1" x14ac:dyDescent="0.45">
      <c r="C18" s="11" t="s">
        <v>220</v>
      </c>
      <c r="E18" s="13"/>
      <c r="J18" s="11" t="b">
        <f>OR(AND(J16,E16=celNO),AND(J17,E17=celNO))</f>
        <v>0</v>
      </c>
      <c r="K18" s="11" t="str">
        <f t="shared" si="0"/>
        <v/>
      </c>
      <c r="L18" s="11" t="str">
        <f t="shared" si="1"/>
        <v/>
      </c>
    </row>
    <row r="19" spans="2:12" s="11" customFormat="1" x14ac:dyDescent="0.45">
      <c r="C19" s="11" t="s">
        <v>221</v>
      </c>
      <c r="E19" s="13"/>
      <c r="J19" s="11" t="b">
        <f>AND(J18,E18=celYES)</f>
        <v>0</v>
      </c>
      <c r="K19" s="11" t="str">
        <f t="shared" si="0"/>
        <v/>
      </c>
      <c r="L19" s="11" t="str">
        <f t="shared" si="1"/>
        <v/>
      </c>
    </row>
    <row r="20" spans="2:12" s="14" customFormat="1" x14ac:dyDescent="0.45">
      <c r="C20" s="14" t="s">
        <v>219</v>
      </c>
      <c r="E20" s="16"/>
      <c r="J20" s="14" t="b">
        <f>AND(J19,E19=celNO)</f>
        <v>0</v>
      </c>
      <c r="K20" s="14" t="str">
        <f t="shared" si="0"/>
        <v/>
      </c>
      <c r="L20" s="14" t="str">
        <f t="shared" si="1"/>
        <v/>
      </c>
    </row>
    <row r="21" spans="2:12" s="10" customFormat="1" x14ac:dyDescent="0.45">
      <c r="B21" s="9" t="s">
        <v>4</v>
      </c>
      <c r="C21" s="10" t="s">
        <v>213</v>
      </c>
      <c r="E21" s="18"/>
      <c r="J21" s="10" t="b">
        <f>J56</f>
        <v>0</v>
      </c>
      <c r="K21" s="10" t="str">
        <f t="shared" ref="K21:K31" si="2">IF(J21,celYES,"")</f>
        <v/>
      </c>
      <c r="L21" s="10" t="str">
        <f t="shared" ref="L21:L31" si="3">IF(J21,celNO,"")</f>
        <v/>
      </c>
    </row>
    <row r="22" spans="2:12" s="11" customFormat="1" x14ac:dyDescent="0.45">
      <c r="C22" s="11" t="s">
        <v>228</v>
      </c>
      <c r="E22" s="13"/>
      <c r="J22" s="11" t="b">
        <f>AND(J21,E21=celYES)</f>
        <v>0</v>
      </c>
      <c r="K22" s="11" t="str">
        <f t="shared" si="2"/>
        <v/>
      </c>
      <c r="L22" s="11" t="str">
        <f t="shared" si="3"/>
        <v/>
      </c>
    </row>
    <row r="23" spans="2:12" s="11" customFormat="1" x14ac:dyDescent="0.45">
      <c r="C23" s="11" t="s">
        <v>230</v>
      </c>
      <c r="E23" s="13"/>
      <c r="J23" s="11" t="b">
        <f>AND(J22,E22=celNO)</f>
        <v>0</v>
      </c>
      <c r="K23" s="11" t="str">
        <f t="shared" si="2"/>
        <v/>
      </c>
      <c r="L23" s="11" t="str">
        <f t="shared" si="3"/>
        <v/>
      </c>
    </row>
    <row r="24" spans="2:12" s="11" customFormat="1" x14ac:dyDescent="0.45">
      <c r="C24" s="11" t="s">
        <v>231</v>
      </c>
      <c r="E24" s="13"/>
      <c r="J24" s="11" t="b">
        <f>AND(J23,E23=celNO)</f>
        <v>0</v>
      </c>
      <c r="K24" s="11" t="str">
        <f t="shared" si="2"/>
        <v/>
      </c>
      <c r="L24" s="11" t="str">
        <f t="shared" si="3"/>
        <v/>
      </c>
    </row>
    <row r="25" spans="2:12" s="11" customFormat="1" x14ac:dyDescent="0.45">
      <c r="C25" s="11" t="s">
        <v>200</v>
      </c>
      <c r="E25" s="13"/>
      <c r="J25" s="11" t="b">
        <f>OR(AND(J21,E21=celNO),AND(J24,E24=celNO))</f>
        <v>0</v>
      </c>
      <c r="K25" s="11" t="str">
        <f t="shared" si="2"/>
        <v/>
      </c>
      <c r="L25" s="11" t="str">
        <f t="shared" si="3"/>
        <v/>
      </c>
    </row>
    <row r="26" spans="2:12" s="11" customFormat="1" x14ac:dyDescent="0.45">
      <c r="C26" s="11" t="s">
        <v>219</v>
      </c>
      <c r="E26" s="13"/>
      <c r="J26" s="11" t="b">
        <f>AND(J25,E25=celYES)</f>
        <v>0</v>
      </c>
      <c r="K26" s="11" t="str">
        <f t="shared" si="2"/>
        <v/>
      </c>
      <c r="L26" s="11" t="str">
        <f t="shared" si="3"/>
        <v/>
      </c>
    </row>
    <row r="27" spans="2:12" s="11" customFormat="1" x14ac:dyDescent="0.45">
      <c r="C27" s="11" t="s">
        <v>229</v>
      </c>
      <c r="E27" s="13"/>
      <c r="J27" s="11" t="b">
        <f>OR(AND(J25,E25=celNO),AND(J26,E26=celNO))</f>
        <v>0</v>
      </c>
      <c r="K27" s="11" t="str">
        <f t="shared" si="2"/>
        <v/>
      </c>
      <c r="L27" s="11" t="str">
        <f t="shared" si="3"/>
        <v/>
      </c>
    </row>
    <row r="28" spans="2:12" s="11" customFormat="1" x14ac:dyDescent="0.45">
      <c r="C28" s="11" t="s">
        <v>230</v>
      </c>
      <c r="E28" s="13"/>
      <c r="J28" s="11" t="b">
        <f>AND(J27,E27=celYES)</f>
        <v>0</v>
      </c>
      <c r="K28" s="11" t="str">
        <f t="shared" si="2"/>
        <v/>
      </c>
      <c r="L28" s="11" t="str">
        <f t="shared" si="3"/>
        <v/>
      </c>
    </row>
    <row r="29" spans="2:12" s="11" customFormat="1" x14ac:dyDescent="0.45">
      <c r="C29" s="11" t="s">
        <v>231</v>
      </c>
      <c r="E29" s="13"/>
      <c r="J29" s="11" t="b">
        <f>AND(J28,E28=celNO)</f>
        <v>0</v>
      </c>
      <c r="K29" s="11" t="str">
        <f t="shared" si="2"/>
        <v/>
      </c>
      <c r="L29" s="11" t="str">
        <f t="shared" si="3"/>
        <v/>
      </c>
    </row>
    <row r="30" spans="2:12" s="11" customFormat="1" x14ac:dyDescent="0.45">
      <c r="C30" s="11" t="s">
        <v>208</v>
      </c>
      <c r="E30" s="13"/>
      <c r="J30" s="11" t="b">
        <f>OR(AND(J27,E27=celNO),AND(J29,E29=celNO))</f>
        <v>0</v>
      </c>
      <c r="K30" s="11" t="str">
        <f t="shared" si="2"/>
        <v/>
      </c>
      <c r="L30" s="11" t="str">
        <f t="shared" si="3"/>
        <v/>
      </c>
    </row>
    <row r="31" spans="2:12" s="14" customFormat="1" x14ac:dyDescent="0.45">
      <c r="C31" s="14" t="s">
        <v>232</v>
      </c>
      <c r="E31" s="16"/>
      <c r="J31" s="14" t="b">
        <f>AND(J30,E30=celYES)</f>
        <v>0</v>
      </c>
      <c r="K31" s="14" t="str">
        <f t="shared" si="2"/>
        <v/>
      </c>
      <c r="L31" s="14" t="str">
        <f t="shared" si="3"/>
        <v/>
      </c>
    </row>
    <row r="32" spans="2:12" s="10" customFormat="1" x14ac:dyDescent="0.45">
      <c r="B32" s="9" t="s">
        <v>3</v>
      </c>
      <c r="C32" s="10" t="s">
        <v>213</v>
      </c>
      <c r="E32" s="18"/>
      <c r="J32" s="10" t="b">
        <f>J55</f>
        <v>0</v>
      </c>
      <c r="K32" s="10" t="str">
        <f t="shared" ref="K32:K44" si="4">IF(J32,celYES,"")</f>
        <v/>
      </c>
      <c r="L32" s="10" t="str">
        <f t="shared" ref="L32:L44" si="5">IF(J32,celNO,"")</f>
        <v/>
      </c>
    </row>
    <row r="33" spans="2:15" s="11" customFormat="1" x14ac:dyDescent="0.45">
      <c r="C33" s="11" t="s">
        <v>214</v>
      </c>
      <c r="E33" s="13"/>
      <c r="J33" s="11" t="b">
        <f>AND(J32,E32=celYES)</f>
        <v>0</v>
      </c>
      <c r="K33" s="11" t="str">
        <f t="shared" si="4"/>
        <v/>
      </c>
      <c r="L33" s="11" t="str">
        <f t="shared" si="5"/>
        <v/>
      </c>
    </row>
    <row r="34" spans="2:15" s="11" customFormat="1" x14ac:dyDescent="0.45">
      <c r="C34" s="11" t="s">
        <v>200</v>
      </c>
      <c r="E34" s="13"/>
      <c r="J34" s="11" t="b">
        <f>OR(AND(J32,E32=celNO),AND(J33,E33=celNO))</f>
        <v>0</v>
      </c>
      <c r="K34" s="11" t="str">
        <f t="shared" si="4"/>
        <v/>
      </c>
      <c r="L34" s="11" t="str">
        <f t="shared" si="5"/>
        <v/>
      </c>
    </row>
    <row r="35" spans="2:15" s="11" customFormat="1" x14ac:dyDescent="0.45">
      <c r="C35" s="11" t="s">
        <v>201</v>
      </c>
      <c r="E35" s="13"/>
      <c r="J35" s="11" t="b">
        <f>AND(J34,E34=celYES)</f>
        <v>0</v>
      </c>
      <c r="K35" s="11" t="str">
        <f t="shared" si="4"/>
        <v/>
      </c>
      <c r="L35" s="11" t="str">
        <f t="shared" si="5"/>
        <v/>
      </c>
    </row>
    <row r="36" spans="2:15" s="11" customFormat="1" x14ac:dyDescent="0.45">
      <c r="C36" s="11" t="s">
        <v>202</v>
      </c>
      <c r="E36" s="13"/>
      <c r="J36" s="11" t="b">
        <f>OR(AND(J35,E35=celNO),AND(J34,E34=celNO))</f>
        <v>0</v>
      </c>
      <c r="K36" s="11" t="str">
        <f t="shared" si="4"/>
        <v/>
      </c>
      <c r="L36" s="11" t="str">
        <f t="shared" si="5"/>
        <v/>
      </c>
    </row>
    <row r="37" spans="2:15" s="11" customFormat="1" x14ac:dyDescent="0.45">
      <c r="C37" s="11" t="s">
        <v>203</v>
      </c>
      <c r="E37" s="13"/>
      <c r="J37" s="11" t="b">
        <f>AND(J36,E36=celYES)</f>
        <v>0</v>
      </c>
      <c r="K37" s="11" t="str">
        <f t="shared" si="4"/>
        <v/>
      </c>
      <c r="L37" s="11" t="str">
        <f t="shared" si="5"/>
        <v/>
      </c>
    </row>
    <row r="38" spans="2:15" s="11" customFormat="1" x14ac:dyDescent="0.45">
      <c r="C38" s="11" t="s">
        <v>204</v>
      </c>
      <c r="E38" s="13"/>
      <c r="J38" s="11" t="b">
        <f>OR(AND(J37,E37=celNO),AND(J36,E36=celNO))</f>
        <v>0</v>
      </c>
      <c r="K38" s="11" t="str">
        <f t="shared" si="4"/>
        <v/>
      </c>
      <c r="L38" s="11" t="str">
        <f t="shared" si="5"/>
        <v/>
      </c>
    </row>
    <row r="39" spans="2:15" s="11" customFormat="1" x14ac:dyDescent="0.45">
      <c r="C39" s="11" t="s">
        <v>209</v>
      </c>
      <c r="E39" s="13"/>
      <c r="J39" s="11" t="b">
        <f>AND(J38,E38=celYES)</f>
        <v>0</v>
      </c>
      <c r="K39" s="11" t="str">
        <f t="shared" si="4"/>
        <v/>
      </c>
      <c r="L39" s="11" t="str">
        <f t="shared" si="5"/>
        <v/>
      </c>
    </row>
    <row r="40" spans="2:15" s="11" customFormat="1" x14ac:dyDescent="0.45">
      <c r="C40" s="65" t="s">
        <v>205</v>
      </c>
      <c r="E40" s="13"/>
      <c r="J40" s="11" t="b">
        <f>AND(J39,E39=celYES)</f>
        <v>0</v>
      </c>
      <c r="K40" s="11" t="str">
        <f t="shared" ref="K40" si="6">IF(J40,celYES,"")</f>
        <v/>
      </c>
      <c r="L40" s="11" t="str">
        <f t="shared" ref="L40" si="7">IF(J40,celNO,"")</f>
        <v/>
      </c>
      <c r="O40" s="11" t="s">
        <v>133</v>
      </c>
    </row>
    <row r="41" spans="2:15" s="11" customFormat="1" x14ac:dyDescent="0.45">
      <c r="C41" s="65" t="s">
        <v>206</v>
      </c>
      <c r="E41" s="13"/>
      <c r="J41" s="11" t="b">
        <f>AND(J40,E40=celNO)</f>
        <v>0</v>
      </c>
      <c r="K41" s="11" t="str">
        <f t="shared" ref="K41" si="8">IF(J41,celYES,"")</f>
        <v/>
      </c>
      <c r="L41" s="11" t="str">
        <f t="shared" ref="L41" si="9">IF(J41,celNO,"")</f>
        <v/>
      </c>
      <c r="O41" s="11" t="s">
        <v>132</v>
      </c>
    </row>
    <row r="42" spans="2:15" s="11" customFormat="1" x14ac:dyDescent="0.45">
      <c r="C42" s="65" t="s">
        <v>207</v>
      </c>
      <c r="E42" s="13"/>
      <c r="J42" s="11" t="b">
        <f>AND(J39,E39=celNO)</f>
        <v>0</v>
      </c>
      <c r="K42" s="11" t="str">
        <f t="shared" ref="K42" si="10">IF(J42,celYES,"")</f>
        <v/>
      </c>
      <c r="L42" s="11" t="str">
        <f t="shared" ref="L42" si="11">IF(J42,celNO,"")</f>
        <v/>
      </c>
      <c r="O42" s="11" t="s">
        <v>134</v>
      </c>
    </row>
    <row r="43" spans="2:15" s="11" customFormat="1" x14ac:dyDescent="0.45">
      <c r="C43" s="11" t="s">
        <v>208</v>
      </c>
      <c r="E43" s="13"/>
      <c r="J43" s="11" t="b">
        <f>OR(AND(J41,E41=celNO),AND(J42,E42=celNO),AND(J38,E38=celNO))</f>
        <v>0</v>
      </c>
      <c r="K43" s="11" t="str">
        <f t="shared" si="4"/>
        <v/>
      </c>
      <c r="L43" s="11" t="str">
        <f t="shared" si="5"/>
        <v/>
      </c>
    </row>
    <row r="44" spans="2:15" s="11" customFormat="1" x14ac:dyDescent="0.45">
      <c r="C44" s="11" t="s">
        <v>210</v>
      </c>
      <c r="E44" s="13"/>
      <c r="J44" s="11" t="b">
        <f>AND(J43,E43=celYES)</f>
        <v>0</v>
      </c>
      <c r="K44" s="11" t="str">
        <f t="shared" si="4"/>
        <v/>
      </c>
      <c r="L44" s="11" t="str">
        <f t="shared" si="5"/>
        <v/>
      </c>
    </row>
    <row r="45" spans="2:15" s="11" customFormat="1" x14ac:dyDescent="0.45">
      <c r="C45" s="11" t="s">
        <v>211</v>
      </c>
      <c r="E45" s="13"/>
      <c r="J45" s="11" t="b">
        <f>AND(J44,E44=celYES)</f>
        <v>0</v>
      </c>
      <c r="K45" s="11" t="str">
        <f t="shared" ref="K45:K46" si="12">IF(J45,celYES,"")</f>
        <v/>
      </c>
      <c r="L45" s="11" t="str">
        <f t="shared" ref="L45:L46" si="13">IF(J45,celNO,"")</f>
        <v/>
      </c>
      <c r="O45" s="65" t="s">
        <v>135</v>
      </c>
    </row>
    <row r="46" spans="2:15" s="11" customFormat="1" x14ac:dyDescent="0.45">
      <c r="C46" s="65" t="s">
        <v>212</v>
      </c>
      <c r="E46" s="13"/>
      <c r="J46" s="11" t="b">
        <f>AND(J44,E44=celNO)</f>
        <v>0</v>
      </c>
      <c r="K46" s="11" t="str">
        <f t="shared" si="12"/>
        <v/>
      </c>
      <c r="L46" s="11" t="str">
        <f t="shared" si="13"/>
        <v/>
      </c>
      <c r="O46" s="65" t="s">
        <v>136</v>
      </c>
    </row>
    <row r="47" spans="2:15" s="10" customFormat="1" x14ac:dyDescent="0.45">
      <c r="B47" s="9" t="s">
        <v>385</v>
      </c>
      <c r="C47" s="10" t="s">
        <v>233</v>
      </c>
      <c r="E47" s="18"/>
      <c r="J47" s="10" t="b">
        <f>OR(J54:J57)</f>
        <v>0</v>
      </c>
      <c r="K47" s="10" t="str">
        <f>IF(J47,celYES,"")</f>
        <v/>
      </c>
      <c r="L47" s="10" t="str">
        <f>IF(J47,celNO,"")</f>
        <v/>
      </c>
    </row>
    <row r="48" spans="2:15" s="11" customFormat="1" x14ac:dyDescent="0.45">
      <c r="C48" s="11" t="s">
        <v>234</v>
      </c>
      <c r="E48" s="13"/>
      <c r="J48" s="11" t="b">
        <f>AND(J47,E47=celYES)</f>
        <v>0</v>
      </c>
      <c r="K48" s="11" t="str">
        <f>IF(J48,celYES,"")</f>
        <v/>
      </c>
      <c r="L48" s="11" t="str">
        <f>IF(J48,celNO,"")</f>
        <v/>
      </c>
    </row>
    <row r="49" spans="1:12" s="14" customFormat="1" x14ac:dyDescent="0.45">
      <c r="C49" s="14" t="s">
        <v>235</v>
      </c>
      <c r="E49" s="16"/>
      <c r="J49" s="14" t="b">
        <f>AND(J48,E48=celNO)</f>
        <v>0</v>
      </c>
      <c r="K49" s="14" t="str">
        <f>IF(J49,celYES,"")</f>
        <v/>
      </c>
      <c r="L49" s="14" t="str">
        <f>IF(J49,celNO,"")</f>
        <v/>
      </c>
    </row>
    <row r="50" spans="1:12" s="11" customFormat="1" x14ac:dyDescent="0.45">
      <c r="E50" s="19"/>
    </row>
    <row r="51" spans="1:12" s="11" customFormat="1" x14ac:dyDescent="0.45">
      <c r="E51" s="19"/>
    </row>
    <row r="52" spans="1:12" s="11" customFormat="1" hidden="1" x14ac:dyDescent="0.45">
      <c r="A52" s="11" t="s">
        <v>9</v>
      </c>
      <c r="E52" s="19"/>
    </row>
    <row r="53" spans="1:12" s="10" customFormat="1" hidden="1" x14ac:dyDescent="0.45">
      <c r="B53" s="9" t="s">
        <v>0</v>
      </c>
      <c r="C53" s="17" t="str">
        <f>K53</f>
        <v>Aucun type</v>
      </c>
      <c r="E53" s="26"/>
      <c r="J53" s="10" t="b">
        <f>E11=celNO</f>
        <v>0</v>
      </c>
      <c r="K53" s="24" t="s">
        <v>8</v>
      </c>
    </row>
    <row r="54" spans="1:12" s="11" customFormat="1" hidden="1" x14ac:dyDescent="0.45">
      <c r="B54" s="11" t="s">
        <v>9</v>
      </c>
      <c r="C54" s="12" t="str">
        <f t="shared" ref="C54:C57" si="14">K54</f>
        <v>1 ?</v>
      </c>
      <c r="E54" s="19"/>
      <c r="J54" s="11" t="b">
        <f>E11=celYES</f>
        <v>0</v>
      </c>
      <c r="K54" s="11" t="s">
        <v>109</v>
      </c>
    </row>
    <row r="55" spans="1:12" s="11" customFormat="1" hidden="1" x14ac:dyDescent="0.45">
      <c r="B55" s="11" t="s">
        <v>9</v>
      </c>
      <c r="C55" s="12" t="str">
        <f t="shared" si="14"/>
        <v>2 ?</v>
      </c>
      <c r="E55" s="19"/>
      <c r="J55" s="11" t="b">
        <f>AND(E7=celYES,E8=celNO)</f>
        <v>0</v>
      </c>
      <c r="K55" s="11" t="s">
        <v>110</v>
      </c>
    </row>
    <row r="56" spans="1:12" s="11" customFormat="1" hidden="1" x14ac:dyDescent="0.45">
      <c r="B56" s="11" t="s">
        <v>9</v>
      </c>
      <c r="C56" s="12" t="str">
        <f t="shared" si="14"/>
        <v>3 ?</v>
      </c>
      <c r="E56" s="19"/>
      <c r="J56" s="11" t="b">
        <f>AND(E7=celYES,E8=celYES,E9=celYES)</f>
        <v>0</v>
      </c>
      <c r="K56" s="11" t="s">
        <v>111</v>
      </c>
    </row>
    <row r="57" spans="1:12" s="11" customFormat="1" ht="14.65" hidden="1" thickBot="1" x14ac:dyDescent="0.5">
      <c r="B57" s="11" t="s">
        <v>9</v>
      </c>
      <c r="C57" s="12" t="str">
        <f t="shared" si="14"/>
        <v>4 ?</v>
      </c>
      <c r="E57" s="19"/>
      <c r="J57" s="11" t="b">
        <f>AND(E7=celYES,E8=celYES,E9=celNO,E10=celYES)</f>
        <v>0</v>
      </c>
      <c r="K57" s="11" t="s">
        <v>112</v>
      </c>
    </row>
    <row r="58" spans="1:12" s="14" customFormat="1" ht="14.65" hidden="1" thickBot="1" x14ac:dyDescent="0.5">
      <c r="B58" s="14" t="s">
        <v>9</v>
      </c>
      <c r="C58" s="21" t="s">
        <v>2</v>
      </c>
      <c r="E58" s="3" t="str">
        <f>IF(OR(J53:J57),VLOOKUP(TRUE,J53:K57,2,FALSE),"")</f>
        <v/>
      </c>
    </row>
    <row r="59" spans="1:12" s="11" customFormat="1" hidden="1" x14ac:dyDescent="0.45">
      <c r="E59" s="19"/>
    </row>
    <row r="60" spans="1:12" s="10" customFormat="1" hidden="1" x14ac:dyDescent="0.45">
      <c r="B60" s="9" t="s">
        <v>5</v>
      </c>
      <c r="C60" s="17" t="str">
        <f>K60</f>
        <v>No type 4</v>
      </c>
      <c r="E60" s="23"/>
      <c r="J60" s="10" t="b">
        <f>OR(AND(J20,E20=celNO),AND(J18,E18=celNO))</f>
        <v>0</v>
      </c>
      <c r="K60" s="24" t="s">
        <v>15</v>
      </c>
    </row>
    <row r="61" spans="1:12" s="11" customFormat="1" hidden="1" x14ac:dyDescent="0.45">
      <c r="B61" s="11" t="s">
        <v>9</v>
      </c>
      <c r="C61" s="12" t="str">
        <f t="shared" ref="C61:C66" si="15">K61</f>
        <v>4.1</v>
      </c>
      <c r="E61" s="20"/>
      <c r="J61" s="11" t="b">
        <f>AND(J13,E13=celYES)</f>
        <v>0</v>
      </c>
      <c r="K61" s="11" t="s">
        <v>113</v>
      </c>
    </row>
    <row r="62" spans="1:12" s="11" customFormat="1" hidden="1" x14ac:dyDescent="0.45">
      <c r="B62" s="11" t="s">
        <v>9</v>
      </c>
      <c r="C62" s="12" t="str">
        <f t="shared" si="15"/>
        <v>4.2</v>
      </c>
      <c r="E62" s="20"/>
      <c r="J62" s="11" t="b">
        <f>AND(J14,E14=celYES)</f>
        <v>0</v>
      </c>
      <c r="K62" s="11" t="s">
        <v>114</v>
      </c>
    </row>
    <row r="63" spans="1:12" s="11" customFormat="1" hidden="1" x14ac:dyDescent="0.45">
      <c r="B63" s="11" t="s">
        <v>9</v>
      </c>
      <c r="C63" s="12" t="str">
        <f t="shared" si="15"/>
        <v>4.3</v>
      </c>
      <c r="E63" s="20"/>
      <c r="J63" s="11" t="b">
        <f>AND(J15,E15=celYES)</f>
        <v>0</v>
      </c>
      <c r="K63" s="11" t="s">
        <v>115</v>
      </c>
    </row>
    <row r="64" spans="1:12" s="11" customFormat="1" hidden="1" x14ac:dyDescent="0.45">
      <c r="B64" s="11" t="s">
        <v>9</v>
      </c>
      <c r="C64" s="12" t="str">
        <f t="shared" si="15"/>
        <v>4.4</v>
      </c>
      <c r="E64" s="20"/>
      <c r="J64" s="11" t="b">
        <f>AND(J17,E17=celYES)</f>
        <v>0</v>
      </c>
      <c r="K64" s="11" t="s">
        <v>116</v>
      </c>
    </row>
    <row r="65" spans="2:11" s="11" customFormat="1" hidden="1" x14ac:dyDescent="0.45">
      <c r="B65" s="11" t="s">
        <v>9</v>
      </c>
      <c r="C65" s="12" t="str">
        <f t="shared" si="15"/>
        <v>4.5</v>
      </c>
      <c r="E65" s="20"/>
      <c r="J65" s="11" t="b">
        <f>AND(J19,E19=celYES)</f>
        <v>0</v>
      </c>
      <c r="K65" s="11" t="s">
        <v>117</v>
      </c>
    </row>
    <row r="66" spans="2:11" s="11" customFormat="1" ht="14.65" hidden="1" thickBot="1" x14ac:dyDescent="0.5">
      <c r="B66" s="11" t="s">
        <v>9</v>
      </c>
      <c r="C66" s="12" t="str">
        <f t="shared" si="15"/>
        <v>4.6</v>
      </c>
      <c r="E66" s="20"/>
      <c r="J66" s="11" t="b">
        <f>AND(J20,E20=celYES)</f>
        <v>0</v>
      </c>
      <c r="K66" s="11" t="s">
        <v>118</v>
      </c>
    </row>
    <row r="67" spans="2:11" s="14" customFormat="1" ht="14.65" hidden="1" thickBot="1" x14ac:dyDescent="0.5">
      <c r="B67" s="14" t="s">
        <v>9</v>
      </c>
      <c r="C67" s="21" t="s">
        <v>11</v>
      </c>
      <c r="E67" s="5" t="str">
        <f>IF(OR(J60:J66),VLOOKUP(TRUE,J60:K66,2,FALSE),"")</f>
        <v/>
      </c>
    </row>
    <row r="68" spans="2:11" s="11" customFormat="1" hidden="1" x14ac:dyDescent="0.45">
      <c r="E68" s="19"/>
    </row>
    <row r="69" spans="2:11" s="10" customFormat="1" hidden="1" x14ac:dyDescent="0.45">
      <c r="B69" s="9" t="s">
        <v>4</v>
      </c>
      <c r="C69" s="10" t="str">
        <f>K69</f>
        <v>No type 3</v>
      </c>
      <c r="E69" s="23"/>
      <c r="J69" s="10" t="b">
        <f>OR(AND(J31,E31=celNO),AND(J30,E30=celNO))</f>
        <v>0</v>
      </c>
      <c r="K69" s="24" t="s">
        <v>14</v>
      </c>
    </row>
    <row r="70" spans="2:11" s="11" customFormat="1" hidden="1" x14ac:dyDescent="0.45">
      <c r="B70" s="11" t="s">
        <v>9</v>
      </c>
      <c r="C70" s="11" t="str">
        <f>K70</f>
        <v>3.1</v>
      </c>
      <c r="E70" s="20"/>
      <c r="J70" s="11" t="b">
        <f>AND(J22,E22=celYES)</f>
        <v>0</v>
      </c>
      <c r="K70" s="11" t="s">
        <v>119</v>
      </c>
    </row>
    <row r="71" spans="2:11" s="11" customFormat="1" hidden="1" x14ac:dyDescent="0.45">
      <c r="B71" s="11" t="s">
        <v>9</v>
      </c>
      <c r="C71" s="11" t="str">
        <f t="shared" ref="C71:C76" si="16">K71</f>
        <v>3.2</v>
      </c>
      <c r="E71" s="20"/>
      <c r="J71" s="11" t="b">
        <f>AND(J23,E23=celYES)</f>
        <v>0</v>
      </c>
      <c r="K71" s="11" t="s">
        <v>120</v>
      </c>
    </row>
    <row r="72" spans="2:11" s="11" customFormat="1" hidden="1" x14ac:dyDescent="0.45">
      <c r="B72" s="11" t="s">
        <v>9</v>
      </c>
      <c r="C72" s="11" t="str">
        <f t="shared" si="16"/>
        <v>3.3</v>
      </c>
      <c r="E72" s="20"/>
      <c r="J72" s="11" t="b">
        <f>AND(J24,E24=celYES)</f>
        <v>0</v>
      </c>
      <c r="K72" s="11" t="s">
        <v>121</v>
      </c>
    </row>
    <row r="73" spans="2:11" s="11" customFormat="1" hidden="1" x14ac:dyDescent="0.45">
      <c r="B73" s="11" t="s">
        <v>9</v>
      </c>
      <c r="C73" s="11" t="str">
        <f t="shared" si="16"/>
        <v>3.4</v>
      </c>
      <c r="E73" s="20"/>
      <c r="J73" s="11" t="b">
        <f>AND(J26,E26=celYES)</f>
        <v>0</v>
      </c>
      <c r="K73" s="11" t="s">
        <v>122</v>
      </c>
    </row>
    <row r="74" spans="2:11" s="11" customFormat="1" hidden="1" x14ac:dyDescent="0.45">
      <c r="B74" s="11" t="s">
        <v>9</v>
      </c>
      <c r="C74" s="11" t="str">
        <f t="shared" si="16"/>
        <v>3.5</v>
      </c>
      <c r="E74" s="20"/>
      <c r="J74" s="11" t="b">
        <f>AND(J28,E28=celYES)</f>
        <v>0</v>
      </c>
      <c r="K74" s="11" t="s">
        <v>123</v>
      </c>
    </row>
    <row r="75" spans="2:11" s="11" customFormat="1" hidden="1" x14ac:dyDescent="0.45">
      <c r="B75" s="11" t="s">
        <v>9</v>
      </c>
      <c r="C75" s="11" t="str">
        <f t="shared" si="16"/>
        <v>3.6</v>
      </c>
      <c r="E75" s="20"/>
      <c r="J75" s="11" t="b">
        <f>AND(J29,E29=celYES)</f>
        <v>0</v>
      </c>
      <c r="K75" s="11" t="s">
        <v>124</v>
      </c>
    </row>
    <row r="76" spans="2:11" s="11" customFormat="1" ht="14.65" hidden="1" thickBot="1" x14ac:dyDescent="0.5">
      <c r="B76" s="11" t="s">
        <v>9</v>
      </c>
      <c r="C76" s="11" t="str">
        <f t="shared" si="16"/>
        <v>3.7</v>
      </c>
      <c r="E76" s="20"/>
      <c r="J76" s="11" t="b">
        <f>AND(J31,E31=celYES)</f>
        <v>0</v>
      </c>
      <c r="K76" s="11" t="s">
        <v>125</v>
      </c>
    </row>
    <row r="77" spans="2:11" s="14" customFormat="1" ht="14.65" hidden="1" thickBot="1" x14ac:dyDescent="0.5">
      <c r="B77" s="14" t="s">
        <v>9</v>
      </c>
      <c r="C77" s="21" t="s">
        <v>10</v>
      </c>
      <c r="E77" s="5" t="str">
        <f>IF(OR(J69:J76),VLOOKUP(TRUE,J69:K76,2,FALSE),"")</f>
        <v/>
      </c>
    </row>
    <row r="78" spans="2:11" s="11" customFormat="1" hidden="1" x14ac:dyDescent="0.45">
      <c r="E78" s="19"/>
    </row>
    <row r="79" spans="2:11" s="10" customFormat="1" hidden="1" x14ac:dyDescent="0.45">
      <c r="B79" s="9" t="s">
        <v>3</v>
      </c>
      <c r="C79" s="10" t="str">
        <f>K79</f>
        <v>No type 2</v>
      </c>
      <c r="E79" s="23"/>
      <c r="J79" s="10" t="b">
        <f>OR(AND(J46,E46=celNO),AND(J45,E45=celNO),AND(J43,E43=celNO))</f>
        <v>0</v>
      </c>
      <c r="K79" s="24" t="s">
        <v>13</v>
      </c>
    </row>
    <row r="80" spans="2:11" s="11" customFormat="1" hidden="1" x14ac:dyDescent="0.45">
      <c r="B80" s="11" t="s">
        <v>9</v>
      </c>
      <c r="C80" s="11" t="str">
        <f t="shared" ref="C80:C82" si="17">K80</f>
        <v>2.1</v>
      </c>
      <c r="E80" s="20"/>
      <c r="J80" s="11" t="b">
        <f>AND(J33,E33=celYES)</f>
        <v>0</v>
      </c>
      <c r="K80" s="11" t="s">
        <v>126</v>
      </c>
    </row>
    <row r="81" spans="2:12" s="11" customFormat="1" hidden="1" x14ac:dyDescent="0.45">
      <c r="B81" s="11" t="s">
        <v>9</v>
      </c>
      <c r="C81" s="11" t="str">
        <f t="shared" si="17"/>
        <v>2.2</v>
      </c>
      <c r="E81" s="20"/>
      <c r="J81" s="11" t="b">
        <f>AND(J35,E35=celYES)</f>
        <v>0</v>
      </c>
      <c r="K81" s="11" t="s">
        <v>127</v>
      </c>
    </row>
    <row r="82" spans="2:12" s="11" customFormat="1" hidden="1" x14ac:dyDescent="0.45">
      <c r="B82" s="11" t="s">
        <v>9</v>
      </c>
      <c r="C82" s="11" t="str">
        <f t="shared" si="17"/>
        <v>2.3</v>
      </c>
      <c r="E82" s="20"/>
      <c r="J82" s="11" t="b">
        <f>AND(J37,E37=celYES)</f>
        <v>0</v>
      </c>
      <c r="K82" s="11" t="s">
        <v>128</v>
      </c>
    </row>
    <row r="83" spans="2:12" s="11" customFormat="1" hidden="1" x14ac:dyDescent="0.45">
      <c r="B83" s="11" t="s">
        <v>9</v>
      </c>
      <c r="C83" s="11" t="str">
        <f>K83&amp;L83</f>
        <v>2.4 (Z)</v>
      </c>
      <c r="E83" s="20"/>
      <c r="J83" s="11" t="b">
        <f>AND(J40,E40=celYES)</f>
        <v>0</v>
      </c>
      <c r="K83" s="11" t="s">
        <v>129</v>
      </c>
      <c r="L83" s="11" t="s">
        <v>137</v>
      </c>
    </row>
    <row r="84" spans="2:12" s="11" customFormat="1" hidden="1" x14ac:dyDescent="0.45">
      <c r="B84" s="11" t="s">
        <v>9</v>
      </c>
      <c r="C84" s="11" t="str">
        <f t="shared" ref="C84:C87" si="18">K84&amp;L84</f>
        <v>2.4 (C1)</v>
      </c>
      <c r="E84" s="20"/>
      <c r="J84" s="11" t="b">
        <f>AND(J41,E41=celYES)</f>
        <v>0</v>
      </c>
      <c r="K84" s="65" t="s">
        <v>129</v>
      </c>
      <c r="L84" s="11" t="s">
        <v>138</v>
      </c>
    </row>
    <row r="85" spans="2:12" s="11" customFormat="1" hidden="1" x14ac:dyDescent="0.45">
      <c r="B85" s="11" t="s">
        <v>9</v>
      </c>
      <c r="C85" s="11" t="str">
        <f t="shared" si="18"/>
        <v>2.4 (C2)</v>
      </c>
      <c r="E85" s="20"/>
      <c r="J85" s="11" t="b">
        <f>AND(J42,E42=celYES)</f>
        <v>0</v>
      </c>
      <c r="K85" s="65" t="s">
        <v>129</v>
      </c>
      <c r="L85" s="11" t="s">
        <v>139</v>
      </c>
    </row>
    <row r="86" spans="2:12" s="11" customFormat="1" hidden="1" x14ac:dyDescent="0.45">
      <c r="B86" s="11" t="s">
        <v>9</v>
      </c>
      <c r="C86" s="11" t="str">
        <f t="shared" si="18"/>
        <v>2.5 (C1)</v>
      </c>
      <c r="E86" s="20"/>
      <c r="J86" s="11" t="b">
        <f>AND(J45,E45=celYES)</f>
        <v>0</v>
      </c>
      <c r="K86" s="11" t="s">
        <v>130</v>
      </c>
      <c r="L86" s="65" t="s">
        <v>138</v>
      </c>
    </row>
    <row r="87" spans="2:12" s="11" customFormat="1" ht="14.65" hidden="1" thickBot="1" x14ac:dyDescent="0.5">
      <c r="B87" s="11" t="s">
        <v>9</v>
      </c>
      <c r="C87" s="11" t="str">
        <f t="shared" si="18"/>
        <v>2.5 (C2)</v>
      </c>
      <c r="E87" s="20"/>
      <c r="J87" s="11" t="b">
        <f>AND(J46,E46=celYES)</f>
        <v>0</v>
      </c>
      <c r="K87" s="65" t="s">
        <v>130</v>
      </c>
      <c r="L87" s="65" t="s">
        <v>139</v>
      </c>
    </row>
    <row r="88" spans="2:12" s="14" customFormat="1" ht="14.65" hidden="1" thickBot="1" x14ac:dyDescent="0.5">
      <c r="B88" s="14" t="s">
        <v>9</v>
      </c>
      <c r="C88" s="21" t="s">
        <v>12</v>
      </c>
      <c r="E88" s="5" t="str">
        <f>IF(OR(J79:J87),CONCATENATE(VLOOKUP(TRUE,J79:K87,2,FALSE),VLOOKUP(TRUE,J79:L87,3,FALSE)),"")</f>
        <v/>
      </c>
    </row>
    <row r="89" spans="2:12" s="11" customFormat="1" hidden="1" x14ac:dyDescent="0.45">
      <c r="E89" s="19"/>
    </row>
    <row r="90" spans="2:12" s="10" customFormat="1" hidden="1" x14ac:dyDescent="0.45">
      <c r="B90" s="9" t="s">
        <v>22</v>
      </c>
      <c r="C90" s="10" t="s">
        <v>19</v>
      </c>
      <c r="E90" s="23"/>
      <c r="J90" s="10" t="b">
        <f>AND(J48,E48=celYES)</f>
        <v>0</v>
      </c>
      <c r="K90" s="10" t="s">
        <v>16</v>
      </c>
    </row>
    <row r="91" spans="2:12" s="11" customFormat="1" hidden="1" x14ac:dyDescent="0.45">
      <c r="B91" s="11" t="s">
        <v>9</v>
      </c>
      <c r="C91" s="11" t="s">
        <v>20</v>
      </c>
      <c r="E91" s="20"/>
      <c r="J91" s="11" t="b">
        <f>AND(J49,E49=celYES)</f>
        <v>0</v>
      </c>
      <c r="K91" s="11" t="s">
        <v>17</v>
      </c>
    </row>
    <row r="92" spans="2:12" s="11" customFormat="1" ht="14.65" hidden="1" thickBot="1" x14ac:dyDescent="0.5">
      <c r="B92" s="11" t="s">
        <v>9</v>
      </c>
      <c r="C92" s="11" t="s">
        <v>21</v>
      </c>
      <c r="E92" s="20"/>
      <c r="J92" s="11" t="b">
        <f>OR(AND(J49,E49=celNO),AND(J47,E47=celNO))</f>
        <v>0</v>
      </c>
      <c r="K92" s="11" t="s">
        <v>18</v>
      </c>
    </row>
    <row r="93" spans="2:12" s="14" customFormat="1" ht="14.65" hidden="1" thickBot="1" x14ac:dyDescent="0.5">
      <c r="B93" s="14" t="s">
        <v>9</v>
      </c>
      <c r="C93" s="21" t="s">
        <v>23</v>
      </c>
      <c r="E93" s="5" t="str">
        <f>IF(OR(J90:J92),VLOOKUP(TRUE,J90:K92,2,FALSE),"")</f>
        <v/>
      </c>
    </row>
    <row r="94" spans="2:12" ht="14.65" hidden="1" thickBot="1" x14ac:dyDescent="0.5"/>
    <row r="95" spans="2:12" s="10" customFormat="1" hidden="1" x14ac:dyDescent="0.45">
      <c r="B95" s="9" t="s">
        <v>30</v>
      </c>
      <c r="C95" s="10" t="s">
        <v>24</v>
      </c>
      <c r="E95" s="6" t="str">
        <f>IF(J95,CONCATENATE(E67,E93),"")</f>
        <v/>
      </c>
      <c r="J95" s="10" t="b">
        <f>AND(OR(J61:J66),OR(J90:J92))</f>
        <v>0</v>
      </c>
    </row>
    <row r="96" spans="2:12" s="11" customFormat="1" hidden="1" x14ac:dyDescent="0.45">
      <c r="B96" s="11" t="s">
        <v>9</v>
      </c>
      <c r="C96" s="11" t="s">
        <v>25</v>
      </c>
      <c r="E96" s="7" t="str">
        <f>IF(J96,CONCATENATE(E77,E93),"")</f>
        <v/>
      </c>
      <c r="J96" s="11" t="b">
        <f>AND(OR(J70:J76),OR(J90:J92))</f>
        <v>0</v>
      </c>
    </row>
    <row r="97" spans="2:10" s="11" customFormat="1" hidden="1" x14ac:dyDescent="0.45">
      <c r="B97" s="11" t="s">
        <v>9</v>
      </c>
      <c r="C97" s="11" t="s">
        <v>26</v>
      </c>
      <c r="E97" s="7" t="str">
        <f>IF(J97,CONCATENATE(VLOOKUP(TRUE,J79:K87,2,FALSE),VLOOKUP(TRUE,J90:K92,2,FALSE),VLOOKUP(TRUE,J79:L87,3,FALSE)),"")</f>
        <v/>
      </c>
      <c r="J97" s="11" t="b">
        <f>AND(OR(J80:J87),OR(J90:J92))</f>
        <v>0</v>
      </c>
    </row>
    <row r="98" spans="2:10" s="11" customFormat="1" ht="14.65" hidden="1" thickBot="1" x14ac:dyDescent="0.5">
      <c r="B98" s="11" t="s">
        <v>9</v>
      </c>
      <c r="C98" s="11" t="s">
        <v>27</v>
      </c>
      <c r="E98" s="8" t="str">
        <f>IF(J98,CONCATENATE("1",E93),"")</f>
        <v/>
      </c>
      <c r="J98" s="11" t="b">
        <f>AND(OR(J54,J60,J69,J79),OR(J90:J91))</f>
        <v>0</v>
      </c>
    </row>
    <row r="99" spans="2:10" s="11" customFormat="1" ht="14.65" hidden="1" thickBot="1" x14ac:dyDescent="0.5">
      <c r="B99" s="11" t="s">
        <v>9</v>
      </c>
      <c r="C99" s="11" t="s">
        <v>28</v>
      </c>
      <c r="E99" s="8" t="str">
        <f>IF(J99,Mess2,"")</f>
        <v/>
      </c>
      <c r="J99" s="11" t="b">
        <f>OR(J53,AND(OR(J11,J60,J69,J79),J92))</f>
        <v>0</v>
      </c>
    </row>
    <row r="100" spans="2:10" s="11" customFormat="1" ht="14.65" hidden="1" thickBot="1" x14ac:dyDescent="0.5">
      <c r="E100" s="20"/>
    </row>
    <row r="101" spans="2:10" s="14" customFormat="1" hidden="1" x14ac:dyDescent="0.45">
      <c r="B101" s="14" t="s">
        <v>9</v>
      </c>
      <c r="C101" s="21" t="s">
        <v>29</v>
      </c>
      <c r="E101" s="22" t="str">
        <f>IF(COUNTBLANK(E95:E99)=5,"",IF(COUNTBLANK(E95:E99)=4,CONCATENATE(E95,E96,E97,E98,E99),"ERROR"))</f>
        <v/>
      </c>
    </row>
    <row r="102" spans="2:10" hidden="1" x14ac:dyDescent="0.45"/>
  </sheetData>
  <sheetProtection algorithmName="SHA-512" hashValue="TYrDlnUX/EemRz9WLQ4bNZp/1lFawPcYhxf50HPwH2kjPEfB15mFLhH2llyZmDqfbj5cnDVr/v6MrEvC+IcHUg==" saltValue="BasT+SUX7+R6Dt51Zt5MAA==" spinCount="100000" sheet="1" objects="1" scenarios="1"/>
  <protectedRanges>
    <protectedRange sqref="E7:E49" name="Range1"/>
  </protectedRanges>
  <dataConsolidate/>
  <mergeCells count="1">
    <mergeCell ref="A2:E2"/>
  </mergeCells>
  <conditionalFormatting sqref="E7:E20 E32:E46">
    <cfRule type="expression" dxfId="47" priority="9">
      <formula>$J7</formula>
    </cfRule>
  </conditionalFormatting>
  <conditionalFormatting sqref="E21:E31">
    <cfRule type="expression" dxfId="46" priority="4">
      <formula>$J21</formula>
    </cfRule>
  </conditionalFormatting>
  <conditionalFormatting sqref="E47:E49">
    <cfRule type="expression" dxfId="45" priority="1">
      <formula>$J47</formula>
    </cfRule>
  </conditionalFormatting>
  <dataValidations count="1">
    <dataValidation type="list" allowBlank="1" showInputMessage="1" showErrorMessage="1" sqref="E7:E49">
      <formula1>$K7:$L7</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2:BR24"/>
  <sheetViews>
    <sheetView zoomScaleNormal="100" workbookViewId="0"/>
  </sheetViews>
  <sheetFormatPr defaultRowHeight="14.25" x14ac:dyDescent="0.45"/>
  <cols>
    <col min="1" max="1" width="3.53125" customWidth="1"/>
    <col min="2" max="2" width="3.53125" style="1" customWidth="1"/>
    <col min="3" max="3" width="53.53125" style="1" customWidth="1"/>
    <col min="4" max="4" width="79.265625" customWidth="1"/>
    <col min="5" max="5" width="5.265625" style="43" customWidth="1"/>
    <col min="6" max="6" width="5.265625" customWidth="1"/>
    <col min="7" max="7" width="5.265625" style="43" customWidth="1"/>
    <col min="8" max="9" width="5.265625" customWidth="1"/>
    <col min="10" max="14" width="6.53125" customWidth="1"/>
    <col min="15" max="15" width="5.265625" style="43" customWidth="1"/>
    <col min="16" max="17" width="5.265625" customWidth="1"/>
    <col min="18" max="22" width="6.53125" customWidth="1"/>
    <col min="23" max="23" width="5.265625" style="43" customWidth="1"/>
    <col min="24" max="25" width="5.265625" customWidth="1"/>
    <col min="26" max="30" width="6.53125" customWidth="1"/>
    <col min="31" max="31" width="5.265625" style="43" customWidth="1"/>
    <col min="32" max="37" width="5.265625" customWidth="1"/>
    <col min="38" max="38" width="5.265625" style="43" customWidth="1"/>
    <col min="39" max="44" width="5.265625" customWidth="1"/>
    <col min="45" max="45" width="5.265625" style="43" customWidth="1"/>
    <col min="46" max="51" width="5.265625" customWidth="1"/>
    <col min="52" max="52" width="5.265625" style="43" customWidth="1"/>
    <col min="53" max="57" width="5.265625" customWidth="1"/>
    <col min="58" max="58" width="5.265625" style="43" customWidth="1"/>
    <col min="59" max="63" width="5.265625" customWidth="1"/>
    <col min="64" max="64" width="5.265625" style="43" customWidth="1"/>
    <col min="65" max="69" width="5.265625" customWidth="1"/>
    <col min="70" max="70" width="9" style="43"/>
  </cols>
  <sheetData>
    <row r="2" spans="2:70" ht="40.15" customHeight="1" x14ac:dyDescent="0.45">
      <c r="B2" s="307" t="s">
        <v>275</v>
      </c>
      <c r="C2" s="308"/>
      <c r="D2" s="309"/>
    </row>
    <row r="3" spans="2:70" x14ac:dyDescent="0.45">
      <c r="D3" s="4"/>
      <c r="E3" s="34" t="s">
        <v>1</v>
      </c>
      <c r="F3" s="32"/>
      <c r="G3" s="34" t="s">
        <v>3</v>
      </c>
      <c r="H3" s="32"/>
      <c r="I3" s="32"/>
      <c r="J3" s="32"/>
      <c r="K3" s="32"/>
      <c r="L3" s="32"/>
      <c r="M3" s="32"/>
      <c r="N3" s="32"/>
      <c r="O3" s="34"/>
      <c r="P3" s="32"/>
      <c r="Q3" s="32"/>
      <c r="R3" s="32"/>
      <c r="S3" s="32"/>
      <c r="T3" s="32"/>
      <c r="U3" s="32"/>
      <c r="V3" s="32"/>
      <c r="W3" s="34"/>
      <c r="X3" s="32"/>
      <c r="Y3" s="32"/>
      <c r="Z3" s="32"/>
      <c r="AA3" s="32"/>
      <c r="AB3" s="32"/>
      <c r="AC3" s="32"/>
      <c r="AD3" s="32"/>
      <c r="AE3" s="34" t="s">
        <v>4</v>
      </c>
      <c r="AF3" s="32"/>
      <c r="AG3" s="32"/>
      <c r="AH3" s="32"/>
      <c r="AI3" s="32"/>
      <c r="AJ3" s="32"/>
      <c r="AK3" s="32"/>
      <c r="AL3" s="34"/>
      <c r="AM3" s="32"/>
      <c r="AN3" s="32"/>
      <c r="AO3" s="32"/>
      <c r="AP3" s="32"/>
      <c r="AQ3" s="32"/>
      <c r="AR3" s="32"/>
      <c r="AS3" s="34"/>
      <c r="AT3" s="32"/>
      <c r="AU3" s="32"/>
      <c r="AV3" s="32"/>
      <c r="AW3" s="32"/>
      <c r="AX3" s="32"/>
      <c r="AY3" s="32"/>
      <c r="AZ3" s="34" t="s">
        <v>5</v>
      </c>
      <c r="BA3" s="32"/>
      <c r="BB3" s="32"/>
      <c r="BC3" s="32"/>
      <c r="BD3" s="32"/>
      <c r="BE3" s="32"/>
      <c r="BF3" s="34"/>
      <c r="BG3" s="32"/>
      <c r="BH3" s="32"/>
      <c r="BI3" s="32"/>
      <c r="BJ3" s="32"/>
      <c r="BK3" s="32"/>
      <c r="BL3" s="34"/>
      <c r="BM3" s="32"/>
      <c r="BN3" s="32"/>
      <c r="BO3" s="32"/>
      <c r="BP3" s="32"/>
      <c r="BQ3" s="32"/>
    </row>
    <row r="4" spans="2:70" s="1" customFormat="1" ht="28.5" x14ac:dyDescent="0.45">
      <c r="B4" s="120" t="s">
        <v>31</v>
      </c>
      <c r="C4" s="120" t="s">
        <v>250</v>
      </c>
      <c r="D4" s="120" t="s">
        <v>251</v>
      </c>
      <c r="E4" s="35" t="s">
        <v>33</v>
      </c>
      <c r="F4" s="33" t="s">
        <v>34</v>
      </c>
      <c r="G4" s="35" t="s">
        <v>35</v>
      </c>
      <c r="H4" s="33" t="s">
        <v>37</v>
      </c>
      <c r="I4" s="33" t="s">
        <v>38</v>
      </c>
      <c r="J4" s="58" t="s">
        <v>90</v>
      </c>
      <c r="K4" s="59" t="s">
        <v>91</v>
      </c>
      <c r="L4" s="58" t="s">
        <v>92</v>
      </c>
      <c r="M4" s="59" t="s">
        <v>93</v>
      </c>
      <c r="N4" s="58" t="s">
        <v>94</v>
      </c>
      <c r="O4" s="35" t="s">
        <v>36</v>
      </c>
      <c r="P4" s="33" t="s">
        <v>39</v>
      </c>
      <c r="Q4" s="33" t="s">
        <v>40</v>
      </c>
      <c r="R4" s="58" t="s">
        <v>153</v>
      </c>
      <c r="S4" s="59" t="s">
        <v>154</v>
      </c>
      <c r="T4" s="58" t="s">
        <v>155</v>
      </c>
      <c r="U4" s="59" t="s">
        <v>156</v>
      </c>
      <c r="V4" s="58" t="s">
        <v>157</v>
      </c>
      <c r="W4" s="35" t="s">
        <v>41</v>
      </c>
      <c r="X4" s="33" t="s">
        <v>42</v>
      </c>
      <c r="Y4" s="33" t="s">
        <v>43</v>
      </c>
      <c r="Z4" s="58" t="s">
        <v>158</v>
      </c>
      <c r="AA4" s="59" t="s">
        <v>159</v>
      </c>
      <c r="AB4" s="58" t="s">
        <v>160</v>
      </c>
      <c r="AC4" s="59" t="s">
        <v>161</v>
      </c>
      <c r="AD4" s="58" t="s">
        <v>162</v>
      </c>
      <c r="AE4" s="35" t="s">
        <v>44</v>
      </c>
      <c r="AF4" s="33" t="s">
        <v>45</v>
      </c>
      <c r="AG4" s="33" t="s">
        <v>46</v>
      </c>
      <c r="AH4" s="33" t="s">
        <v>47</v>
      </c>
      <c r="AI4" s="33" t="s">
        <v>48</v>
      </c>
      <c r="AJ4" s="33" t="s">
        <v>49</v>
      </c>
      <c r="AK4" s="33" t="s">
        <v>50</v>
      </c>
      <c r="AL4" s="35" t="s">
        <v>58</v>
      </c>
      <c r="AM4" s="33" t="s">
        <v>59</v>
      </c>
      <c r="AN4" s="33" t="s">
        <v>60</v>
      </c>
      <c r="AO4" s="33" t="s">
        <v>61</v>
      </c>
      <c r="AP4" s="33" t="s">
        <v>62</v>
      </c>
      <c r="AQ4" s="33" t="s">
        <v>63</v>
      </c>
      <c r="AR4" s="33" t="s">
        <v>64</v>
      </c>
      <c r="AS4" s="35" t="s">
        <v>51</v>
      </c>
      <c r="AT4" s="33" t="s">
        <v>52</v>
      </c>
      <c r="AU4" s="33" t="s">
        <v>53</v>
      </c>
      <c r="AV4" s="33" t="s">
        <v>54</v>
      </c>
      <c r="AW4" s="33" t="s">
        <v>55</v>
      </c>
      <c r="AX4" s="33" t="s">
        <v>56</v>
      </c>
      <c r="AY4" s="33" t="s">
        <v>57</v>
      </c>
      <c r="AZ4" s="35" t="s">
        <v>65</v>
      </c>
      <c r="BA4" s="33" t="s">
        <v>66</v>
      </c>
      <c r="BB4" s="33" t="s">
        <v>80</v>
      </c>
      <c r="BC4" s="33" t="s">
        <v>67</v>
      </c>
      <c r="BD4" s="33" t="s">
        <v>68</v>
      </c>
      <c r="BE4" s="33" t="s">
        <v>69</v>
      </c>
      <c r="BF4" s="35" t="s">
        <v>70</v>
      </c>
      <c r="BG4" s="33" t="s">
        <v>71</v>
      </c>
      <c r="BH4" s="33" t="s">
        <v>81</v>
      </c>
      <c r="BI4" s="33" t="s">
        <v>72</v>
      </c>
      <c r="BJ4" s="33" t="s">
        <v>73</v>
      </c>
      <c r="BK4" s="33" t="s">
        <v>74</v>
      </c>
      <c r="BL4" s="35" t="s">
        <v>75</v>
      </c>
      <c r="BM4" s="33" t="s">
        <v>76</v>
      </c>
      <c r="BN4" s="33" t="s">
        <v>82</v>
      </c>
      <c r="BO4" s="33" t="s">
        <v>77</v>
      </c>
      <c r="BP4" s="33" t="s">
        <v>78</v>
      </c>
      <c r="BQ4" s="33" t="s">
        <v>79</v>
      </c>
      <c r="BR4" s="44"/>
    </row>
    <row r="5" spans="2:70" ht="85.5" x14ac:dyDescent="0.45">
      <c r="B5" s="121">
        <v>1</v>
      </c>
      <c r="C5" s="124" t="s">
        <v>378</v>
      </c>
      <c r="D5" s="125" t="s">
        <v>386</v>
      </c>
      <c r="E5" s="45" t="b">
        <v>1</v>
      </c>
      <c r="F5" s="46" t="b">
        <v>1</v>
      </c>
      <c r="G5" s="46" t="b">
        <v>1</v>
      </c>
      <c r="H5" s="46" t="b">
        <v>1</v>
      </c>
      <c r="I5" s="46" t="b">
        <v>1</v>
      </c>
      <c r="J5" s="46" t="b">
        <v>1</v>
      </c>
      <c r="K5" s="46" t="b">
        <v>1</v>
      </c>
      <c r="L5" s="46" t="b">
        <v>1</v>
      </c>
      <c r="M5" s="46" t="b">
        <v>1</v>
      </c>
      <c r="N5" s="46" t="b">
        <v>1</v>
      </c>
      <c r="O5" s="46" t="b">
        <v>1</v>
      </c>
      <c r="P5" s="46" t="b">
        <v>1</v>
      </c>
      <c r="Q5" s="46" t="b">
        <v>1</v>
      </c>
      <c r="R5" s="46" t="b">
        <v>1</v>
      </c>
      <c r="S5" s="46" t="b">
        <v>1</v>
      </c>
      <c r="T5" s="46" t="b">
        <v>1</v>
      </c>
      <c r="U5" s="46" t="b">
        <v>1</v>
      </c>
      <c r="V5" s="46" t="b">
        <v>1</v>
      </c>
      <c r="W5" s="46" t="b">
        <v>1</v>
      </c>
      <c r="X5" s="46" t="b">
        <v>1</v>
      </c>
      <c r="Y5" s="46" t="b">
        <v>1</v>
      </c>
      <c r="Z5" s="46" t="b">
        <v>1</v>
      </c>
      <c r="AA5" s="46" t="b">
        <v>1</v>
      </c>
      <c r="AB5" s="46" t="b">
        <v>1</v>
      </c>
      <c r="AC5" s="46" t="b">
        <v>1</v>
      </c>
      <c r="AD5" s="46" t="b">
        <v>1</v>
      </c>
      <c r="AE5" s="46" t="b">
        <v>1</v>
      </c>
      <c r="AF5" s="46" t="b">
        <v>1</v>
      </c>
      <c r="AG5" s="46" t="b">
        <v>1</v>
      </c>
      <c r="AH5" s="46" t="b">
        <v>1</v>
      </c>
      <c r="AI5" s="46" t="b">
        <v>1</v>
      </c>
      <c r="AJ5" s="46" t="b">
        <v>1</v>
      </c>
      <c r="AK5" s="46" t="b">
        <v>1</v>
      </c>
      <c r="AL5" s="46" t="b">
        <v>1</v>
      </c>
      <c r="AM5" s="46" t="b">
        <v>1</v>
      </c>
      <c r="AN5" s="46" t="b">
        <v>1</v>
      </c>
      <c r="AO5" s="46" t="b">
        <v>1</v>
      </c>
      <c r="AP5" s="46" t="b">
        <v>1</v>
      </c>
      <c r="AQ5" s="46" t="b">
        <v>1</v>
      </c>
      <c r="AR5" s="46" t="b">
        <v>1</v>
      </c>
      <c r="AS5" s="46" t="b">
        <v>1</v>
      </c>
      <c r="AT5" s="46" t="b">
        <v>1</v>
      </c>
      <c r="AU5" s="46" t="b">
        <v>1</v>
      </c>
      <c r="AV5" s="46" t="b">
        <v>1</v>
      </c>
      <c r="AW5" s="46" t="b">
        <v>1</v>
      </c>
      <c r="AX5" s="46" t="b">
        <v>1</v>
      </c>
      <c r="AY5" s="46" t="b">
        <v>1</v>
      </c>
      <c r="AZ5" s="46" t="b">
        <v>1</v>
      </c>
      <c r="BA5" s="46" t="b">
        <v>1</v>
      </c>
      <c r="BB5" s="46" t="b">
        <v>1</v>
      </c>
      <c r="BC5" s="46" t="b">
        <v>1</v>
      </c>
      <c r="BD5" s="46" t="b">
        <v>1</v>
      </c>
      <c r="BE5" s="46" t="b">
        <v>1</v>
      </c>
      <c r="BF5" s="46" t="b">
        <v>1</v>
      </c>
      <c r="BG5" s="46" t="b">
        <v>1</v>
      </c>
      <c r="BH5" s="46" t="b">
        <v>1</v>
      </c>
      <c r="BI5" s="46" t="b">
        <v>1</v>
      </c>
      <c r="BJ5" s="46" t="b">
        <v>1</v>
      </c>
      <c r="BK5" s="46" t="b">
        <v>1</v>
      </c>
      <c r="BL5" s="46" t="b">
        <v>1</v>
      </c>
      <c r="BM5" s="46" t="b">
        <v>1</v>
      </c>
      <c r="BN5" s="46" t="b">
        <v>1</v>
      </c>
      <c r="BO5" s="46" t="b">
        <v>1</v>
      </c>
      <c r="BP5" s="47" t="b">
        <v>1</v>
      </c>
      <c r="BQ5" s="46" t="b">
        <v>1</v>
      </c>
    </row>
    <row r="6" spans="2:70" ht="42.75" x14ac:dyDescent="0.45">
      <c r="B6" s="121">
        <v>2</v>
      </c>
      <c r="C6" s="124" t="s">
        <v>379</v>
      </c>
      <c r="D6" s="125" t="s">
        <v>263</v>
      </c>
      <c r="E6" s="48" t="b">
        <v>1</v>
      </c>
      <c r="F6" s="49" t="b">
        <v>1</v>
      </c>
      <c r="G6" s="49" t="b">
        <v>1</v>
      </c>
      <c r="H6" s="49" t="b">
        <v>1</v>
      </c>
      <c r="I6" s="49" t="b">
        <v>1</v>
      </c>
      <c r="J6" s="49" t="b">
        <v>1</v>
      </c>
      <c r="K6" s="49" t="b">
        <v>1</v>
      </c>
      <c r="L6" s="49" t="b">
        <v>1</v>
      </c>
      <c r="M6" s="49" t="b">
        <v>1</v>
      </c>
      <c r="N6" s="49" t="b">
        <v>1</v>
      </c>
      <c r="O6" s="49" t="b">
        <v>1</v>
      </c>
      <c r="P6" s="49" t="b">
        <v>1</v>
      </c>
      <c r="Q6" s="49" t="b">
        <v>1</v>
      </c>
      <c r="R6" s="49" t="b">
        <v>1</v>
      </c>
      <c r="S6" s="49" t="b">
        <v>1</v>
      </c>
      <c r="T6" s="49" t="b">
        <v>1</v>
      </c>
      <c r="U6" s="49" t="b">
        <v>1</v>
      </c>
      <c r="V6" s="49" t="b">
        <v>1</v>
      </c>
      <c r="W6" s="49" t="b">
        <v>1</v>
      </c>
      <c r="X6" s="49" t="b">
        <v>1</v>
      </c>
      <c r="Y6" s="49" t="b">
        <v>1</v>
      </c>
      <c r="Z6" s="49" t="b">
        <v>1</v>
      </c>
      <c r="AA6" s="49" t="b">
        <v>1</v>
      </c>
      <c r="AB6" s="49" t="b">
        <v>1</v>
      </c>
      <c r="AC6" s="49" t="b">
        <v>1</v>
      </c>
      <c r="AD6" s="49" t="b">
        <v>1</v>
      </c>
      <c r="AE6" s="49" t="b">
        <v>1</v>
      </c>
      <c r="AF6" s="49" t="b">
        <v>1</v>
      </c>
      <c r="AG6" s="49" t="b">
        <v>1</v>
      </c>
      <c r="AH6" s="49" t="b">
        <v>1</v>
      </c>
      <c r="AI6" s="49" t="b">
        <v>1</v>
      </c>
      <c r="AJ6" s="49" t="b">
        <v>1</v>
      </c>
      <c r="AK6" s="49" t="b">
        <v>1</v>
      </c>
      <c r="AL6" s="49" t="b">
        <v>1</v>
      </c>
      <c r="AM6" s="49" t="b">
        <v>1</v>
      </c>
      <c r="AN6" s="49" t="b">
        <v>1</v>
      </c>
      <c r="AO6" s="49" t="b">
        <v>1</v>
      </c>
      <c r="AP6" s="49" t="b">
        <v>1</v>
      </c>
      <c r="AQ6" s="49" t="b">
        <v>1</v>
      </c>
      <c r="AR6" s="49" t="b">
        <v>1</v>
      </c>
      <c r="AS6" s="49" t="b">
        <v>1</v>
      </c>
      <c r="AT6" s="49" t="b">
        <v>1</v>
      </c>
      <c r="AU6" s="49" t="b">
        <v>1</v>
      </c>
      <c r="AV6" s="49" t="b">
        <v>1</v>
      </c>
      <c r="AW6" s="49" t="b">
        <v>1</v>
      </c>
      <c r="AX6" s="49" t="b">
        <v>1</v>
      </c>
      <c r="AY6" s="49" t="b">
        <v>1</v>
      </c>
      <c r="AZ6" s="49" t="b">
        <v>1</v>
      </c>
      <c r="BA6" s="49" t="b">
        <v>1</v>
      </c>
      <c r="BB6" s="49" t="b">
        <v>1</v>
      </c>
      <c r="BC6" s="49" t="b">
        <v>1</v>
      </c>
      <c r="BD6" s="49" t="b">
        <v>1</v>
      </c>
      <c r="BE6" s="49" t="b">
        <v>1</v>
      </c>
      <c r="BF6" s="49" t="b">
        <v>1</v>
      </c>
      <c r="BG6" s="49" t="b">
        <v>1</v>
      </c>
      <c r="BH6" s="49" t="b">
        <v>1</v>
      </c>
      <c r="BI6" s="49" t="b">
        <v>1</v>
      </c>
      <c r="BJ6" s="49" t="b">
        <v>1</v>
      </c>
      <c r="BK6" s="49" t="b">
        <v>1</v>
      </c>
      <c r="BL6" s="49" t="b">
        <v>1</v>
      </c>
      <c r="BM6" s="49" t="b">
        <v>1</v>
      </c>
      <c r="BN6" s="49" t="b">
        <v>1</v>
      </c>
      <c r="BO6" s="49" t="b">
        <v>1</v>
      </c>
      <c r="BP6" s="50" t="b">
        <v>1</v>
      </c>
      <c r="BQ6" s="49" t="b">
        <v>1</v>
      </c>
    </row>
    <row r="7" spans="2:70" ht="71.25" x14ac:dyDescent="0.45">
      <c r="B7" s="121">
        <v>3</v>
      </c>
      <c r="C7" s="124" t="s">
        <v>380</v>
      </c>
      <c r="D7" s="125" t="s">
        <v>264</v>
      </c>
      <c r="E7" s="48" t="b">
        <v>1</v>
      </c>
      <c r="F7" s="49" t="b">
        <v>1</v>
      </c>
      <c r="G7" s="49" t="b">
        <v>1</v>
      </c>
      <c r="H7" s="49" t="b">
        <v>1</v>
      </c>
      <c r="I7" s="49" t="b">
        <v>1</v>
      </c>
      <c r="J7" s="49" t="b">
        <v>1</v>
      </c>
      <c r="K7" s="49" t="b">
        <v>1</v>
      </c>
      <c r="L7" s="49" t="b">
        <v>1</v>
      </c>
      <c r="M7" s="49" t="b">
        <v>1</v>
      </c>
      <c r="N7" s="49" t="b">
        <v>1</v>
      </c>
      <c r="O7" s="49" t="b">
        <v>1</v>
      </c>
      <c r="P7" s="49" t="b">
        <v>1</v>
      </c>
      <c r="Q7" s="49" t="b">
        <v>1</v>
      </c>
      <c r="R7" s="49" t="b">
        <v>1</v>
      </c>
      <c r="S7" s="49" t="b">
        <v>1</v>
      </c>
      <c r="T7" s="49" t="b">
        <v>1</v>
      </c>
      <c r="U7" s="49" t="b">
        <v>1</v>
      </c>
      <c r="V7" s="49" t="b">
        <v>1</v>
      </c>
      <c r="W7" s="49" t="b">
        <v>1</v>
      </c>
      <c r="X7" s="49" t="b">
        <v>1</v>
      </c>
      <c r="Y7" s="49" t="b">
        <v>1</v>
      </c>
      <c r="Z7" s="49" t="b">
        <v>1</v>
      </c>
      <c r="AA7" s="49" t="b">
        <v>1</v>
      </c>
      <c r="AB7" s="49" t="b">
        <v>1</v>
      </c>
      <c r="AC7" s="49" t="b">
        <v>1</v>
      </c>
      <c r="AD7" s="49" t="b">
        <v>1</v>
      </c>
      <c r="AE7" s="49" t="b">
        <v>1</v>
      </c>
      <c r="AF7" s="49" t="b">
        <v>1</v>
      </c>
      <c r="AG7" s="49" t="b">
        <v>1</v>
      </c>
      <c r="AH7" s="49" t="b">
        <v>1</v>
      </c>
      <c r="AI7" s="49" t="b">
        <v>1</v>
      </c>
      <c r="AJ7" s="49" t="b">
        <v>1</v>
      </c>
      <c r="AK7" s="49" t="b">
        <v>1</v>
      </c>
      <c r="AL7" s="49" t="b">
        <v>1</v>
      </c>
      <c r="AM7" s="49" t="b">
        <v>1</v>
      </c>
      <c r="AN7" s="49" t="b">
        <v>1</v>
      </c>
      <c r="AO7" s="49" t="b">
        <v>1</v>
      </c>
      <c r="AP7" s="49" t="b">
        <v>1</v>
      </c>
      <c r="AQ7" s="49" t="b">
        <v>1</v>
      </c>
      <c r="AR7" s="49" t="b">
        <v>1</v>
      </c>
      <c r="AS7" s="49" t="b">
        <v>1</v>
      </c>
      <c r="AT7" s="49" t="b">
        <v>1</v>
      </c>
      <c r="AU7" s="49" t="b">
        <v>1</v>
      </c>
      <c r="AV7" s="49" t="b">
        <v>1</v>
      </c>
      <c r="AW7" s="49" t="b">
        <v>1</v>
      </c>
      <c r="AX7" s="49" t="b">
        <v>1</v>
      </c>
      <c r="AY7" s="49" t="b">
        <v>1</v>
      </c>
      <c r="AZ7" s="49" t="b">
        <v>1</v>
      </c>
      <c r="BA7" s="49" t="b">
        <v>1</v>
      </c>
      <c r="BB7" s="49" t="b">
        <v>1</v>
      </c>
      <c r="BC7" s="49" t="b">
        <v>1</v>
      </c>
      <c r="BD7" s="49" t="b">
        <v>1</v>
      </c>
      <c r="BE7" s="49" t="b">
        <v>1</v>
      </c>
      <c r="BF7" s="49" t="b">
        <v>1</v>
      </c>
      <c r="BG7" s="49" t="b">
        <v>1</v>
      </c>
      <c r="BH7" s="49" t="b">
        <v>1</v>
      </c>
      <c r="BI7" s="49" t="b">
        <v>1</v>
      </c>
      <c r="BJ7" s="49" t="b">
        <v>1</v>
      </c>
      <c r="BK7" s="49" t="b">
        <v>1</v>
      </c>
      <c r="BL7" s="49" t="b">
        <v>1</v>
      </c>
      <c r="BM7" s="49" t="b">
        <v>1</v>
      </c>
      <c r="BN7" s="49" t="b">
        <v>1</v>
      </c>
      <c r="BO7" s="49" t="b">
        <v>1</v>
      </c>
      <c r="BP7" s="50" t="b">
        <v>1</v>
      </c>
      <c r="BQ7" s="49" t="b">
        <v>1</v>
      </c>
    </row>
    <row r="8" spans="2:70" ht="28.5" x14ac:dyDescent="0.45">
      <c r="B8" s="121">
        <v>4</v>
      </c>
      <c r="C8" s="124" t="s">
        <v>252</v>
      </c>
      <c r="D8" s="125" t="s">
        <v>265</v>
      </c>
      <c r="E8" s="48" t="b">
        <v>1</v>
      </c>
      <c r="F8" s="49" t="b">
        <v>1</v>
      </c>
      <c r="G8" s="49" t="b">
        <v>1</v>
      </c>
      <c r="H8" s="49" t="b">
        <v>1</v>
      </c>
      <c r="I8" s="49" t="b">
        <v>1</v>
      </c>
      <c r="J8" s="49" t="b">
        <v>1</v>
      </c>
      <c r="K8" s="49" t="b">
        <v>1</v>
      </c>
      <c r="L8" s="49" t="b">
        <v>1</v>
      </c>
      <c r="M8" s="49" t="b">
        <v>1</v>
      </c>
      <c r="N8" s="49" t="b">
        <v>1</v>
      </c>
      <c r="O8" s="49" t="b">
        <v>1</v>
      </c>
      <c r="P8" s="49" t="b">
        <v>1</v>
      </c>
      <c r="Q8" s="49" t="b">
        <v>1</v>
      </c>
      <c r="R8" s="49" t="b">
        <v>1</v>
      </c>
      <c r="S8" s="49" t="b">
        <v>1</v>
      </c>
      <c r="T8" s="49" t="b">
        <v>1</v>
      </c>
      <c r="U8" s="49" t="b">
        <v>1</v>
      </c>
      <c r="V8" s="49" t="b">
        <v>1</v>
      </c>
      <c r="W8" s="49" t="b">
        <v>1</v>
      </c>
      <c r="X8" s="49" t="b">
        <v>1</v>
      </c>
      <c r="Y8" s="49" t="b">
        <v>1</v>
      </c>
      <c r="Z8" s="49" t="b">
        <v>1</v>
      </c>
      <c r="AA8" s="49" t="b">
        <v>1</v>
      </c>
      <c r="AB8" s="49" t="b">
        <v>1</v>
      </c>
      <c r="AC8" s="49" t="b">
        <v>1</v>
      </c>
      <c r="AD8" s="49" t="b">
        <v>1</v>
      </c>
      <c r="AE8" s="49" t="b">
        <v>1</v>
      </c>
      <c r="AF8" s="49" t="b">
        <v>1</v>
      </c>
      <c r="AG8" s="49" t="b">
        <v>1</v>
      </c>
      <c r="AH8" s="49" t="b">
        <v>1</v>
      </c>
      <c r="AI8" s="49" t="b">
        <v>1</v>
      </c>
      <c r="AJ8" s="49" t="b">
        <v>1</v>
      </c>
      <c r="AK8" s="49" t="b">
        <v>1</v>
      </c>
      <c r="AL8" s="49" t="b">
        <v>1</v>
      </c>
      <c r="AM8" s="49" t="b">
        <v>1</v>
      </c>
      <c r="AN8" s="49" t="b">
        <v>1</v>
      </c>
      <c r="AO8" s="49" t="b">
        <v>1</v>
      </c>
      <c r="AP8" s="49" t="b">
        <v>1</v>
      </c>
      <c r="AQ8" s="49" t="b">
        <v>1</v>
      </c>
      <c r="AR8" s="49" t="b">
        <v>1</v>
      </c>
      <c r="AS8" s="49" t="b">
        <v>1</v>
      </c>
      <c r="AT8" s="49" t="b">
        <v>1</v>
      </c>
      <c r="AU8" s="49" t="b">
        <v>1</v>
      </c>
      <c r="AV8" s="49" t="b">
        <v>1</v>
      </c>
      <c r="AW8" s="49" t="b">
        <v>1</v>
      </c>
      <c r="AX8" s="49" t="b">
        <v>1</v>
      </c>
      <c r="AY8" s="49" t="b">
        <v>1</v>
      </c>
      <c r="AZ8" s="49" t="b">
        <v>1</v>
      </c>
      <c r="BA8" s="49" t="b">
        <v>1</v>
      </c>
      <c r="BB8" s="49" t="b">
        <v>1</v>
      </c>
      <c r="BC8" s="49" t="b">
        <v>1</v>
      </c>
      <c r="BD8" s="49" t="b">
        <v>1</v>
      </c>
      <c r="BE8" s="49" t="b">
        <v>1</v>
      </c>
      <c r="BF8" s="49" t="b">
        <v>1</v>
      </c>
      <c r="BG8" s="49" t="b">
        <v>1</v>
      </c>
      <c r="BH8" s="49" t="b">
        <v>1</v>
      </c>
      <c r="BI8" s="49" t="b">
        <v>1</v>
      </c>
      <c r="BJ8" s="49" t="b">
        <v>1</v>
      </c>
      <c r="BK8" s="49" t="b">
        <v>1</v>
      </c>
      <c r="BL8" s="49" t="b">
        <v>1</v>
      </c>
      <c r="BM8" s="49" t="b">
        <v>1</v>
      </c>
      <c r="BN8" s="49" t="b">
        <v>1</v>
      </c>
      <c r="BO8" s="49" t="b">
        <v>1</v>
      </c>
      <c r="BP8" s="50" t="b">
        <v>1</v>
      </c>
      <c r="BQ8" s="49" t="b">
        <v>1</v>
      </c>
    </row>
    <row r="9" spans="2:70" ht="28.5" x14ac:dyDescent="0.45">
      <c r="B9" s="121">
        <v>5</v>
      </c>
      <c r="C9" s="124" t="s">
        <v>253</v>
      </c>
      <c r="D9" s="125" t="s">
        <v>266</v>
      </c>
      <c r="E9" s="48" t="b">
        <v>1</v>
      </c>
      <c r="F9" s="49" t="b">
        <v>1</v>
      </c>
      <c r="G9" s="49" t="b">
        <v>1</v>
      </c>
      <c r="H9" s="49" t="b">
        <v>1</v>
      </c>
      <c r="I9" s="49" t="b">
        <v>1</v>
      </c>
      <c r="J9" s="49" t="b">
        <v>1</v>
      </c>
      <c r="K9" s="49" t="b">
        <v>1</v>
      </c>
      <c r="L9" s="49" t="b">
        <v>1</v>
      </c>
      <c r="M9" s="49" t="b">
        <v>1</v>
      </c>
      <c r="N9" s="49" t="b">
        <v>1</v>
      </c>
      <c r="O9" s="49" t="b">
        <v>1</v>
      </c>
      <c r="P9" s="49" t="b">
        <v>1</v>
      </c>
      <c r="Q9" s="49" t="b">
        <v>1</v>
      </c>
      <c r="R9" s="49" t="b">
        <v>1</v>
      </c>
      <c r="S9" s="49" t="b">
        <v>1</v>
      </c>
      <c r="T9" s="49" t="b">
        <v>1</v>
      </c>
      <c r="U9" s="49" t="b">
        <v>1</v>
      </c>
      <c r="V9" s="49" t="b">
        <v>1</v>
      </c>
      <c r="W9" s="49" t="b">
        <v>1</v>
      </c>
      <c r="X9" s="49" t="b">
        <v>1</v>
      </c>
      <c r="Y9" s="49" t="b">
        <v>1</v>
      </c>
      <c r="Z9" s="49" t="b">
        <v>1</v>
      </c>
      <c r="AA9" s="49" t="b">
        <v>1</v>
      </c>
      <c r="AB9" s="49" t="b">
        <v>1</v>
      </c>
      <c r="AC9" s="49" t="b">
        <v>1</v>
      </c>
      <c r="AD9" s="49" t="b">
        <v>1</v>
      </c>
      <c r="AE9" s="49" t="b">
        <v>1</v>
      </c>
      <c r="AF9" s="49" t="b">
        <v>1</v>
      </c>
      <c r="AG9" s="49" t="b">
        <v>1</v>
      </c>
      <c r="AH9" s="49" t="b">
        <v>1</v>
      </c>
      <c r="AI9" s="49" t="b">
        <v>1</v>
      </c>
      <c r="AJ9" s="49" t="b">
        <v>1</v>
      </c>
      <c r="AK9" s="49" t="b">
        <v>1</v>
      </c>
      <c r="AL9" s="49" t="b">
        <v>1</v>
      </c>
      <c r="AM9" s="49" t="b">
        <v>1</v>
      </c>
      <c r="AN9" s="49" t="b">
        <v>1</v>
      </c>
      <c r="AO9" s="49" t="b">
        <v>1</v>
      </c>
      <c r="AP9" s="49" t="b">
        <v>1</v>
      </c>
      <c r="AQ9" s="49" t="b">
        <v>1</v>
      </c>
      <c r="AR9" s="49" t="b">
        <v>1</v>
      </c>
      <c r="AS9" s="49" t="b">
        <v>1</v>
      </c>
      <c r="AT9" s="49" t="b">
        <v>1</v>
      </c>
      <c r="AU9" s="49" t="b">
        <v>1</v>
      </c>
      <c r="AV9" s="49" t="b">
        <v>1</v>
      </c>
      <c r="AW9" s="49" t="b">
        <v>1</v>
      </c>
      <c r="AX9" s="49" t="b">
        <v>1</v>
      </c>
      <c r="AY9" s="49" t="b">
        <v>1</v>
      </c>
      <c r="AZ9" s="49" t="b">
        <v>1</v>
      </c>
      <c r="BA9" s="49" t="b">
        <v>1</v>
      </c>
      <c r="BB9" s="49" t="b">
        <v>1</v>
      </c>
      <c r="BC9" s="49" t="b">
        <v>1</v>
      </c>
      <c r="BD9" s="49" t="b">
        <v>1</v>
      </c>
      <c r="BE9" s="49" t="b">
        <v>1</v>
      </c>
      <c r="BF9" s="49" t="b">
        <v>1</v>
      </c>
      <c r="BG9" s="49" t="b">
        <v>1</v>
      </c>
      <c r="BH9" s="49" t="b">
        <v>1</v>
      </c>
      <c r="BI9" s="49" t="b">
        <v>1</v>
      </c>
      <c r="BJ9" s="49" t="b">
        <v>1</v>
      </c>
      <c r="BK9" s="49" t="b">
        <v>1</v>
      </c>
      <c r="BL9" s="49" t="b">
        <v>1</v>
      </c>
      <c r="BM9" s="49" t="b">
        <v>1</v>
      </c>
      <c r="BN9" s="49" t="b">
        <v>1</v>
      </c>
      <c r="BO9" s="49" t="b">
        <v>1</v>
      </c>
      <c r="BP9" s="50" t="b">
        <v>1</v>
      </c>
      <c r="BQ9" s="49" t="b">
        <v>1</v>
      </c>
    </row>
    <row r="10" spans="2:70" ht="57" x14ac:dyDescent="0.45">
      <c r="B10" s="121">
        <v>6</v>
      </c>
      <c r="C10" s="124" t="s">
        <v>255</v>
      </c>
      <c r="D10" s="125" t="s">
        <v>267</v>
      </c>
      <c r="E10" s="48" t="b">
        <v>0</v>
      </c>
      <c r="F10" s="49" t="b">
        <v>0</v>
      </c>
      <c r="G10" s="49" t="b">
        <v>1</v>
      </c>
      <c r="H10" s="49" t="b">
        <v>0</v>
      </c>
      <c r="I10" s="49" t="b">
        <v>0</v>
      </c>
      <c r="J10" s="49" t="b">
        <v>1</v>
      </c>
      <c r="K10" s="49" t="b">
        <v>1</v>
      </c>
      <c r="L10" s="49" t="b">
        <v>1</v>
      </c>
      <c r="M10" s="49" t="b">
        <v>0</v>
      </c>
      <c r="N10" s="49" t="b">
        <v>0</v>
      </c>
      <c r="O10" s="49" t="b">
        <v>1</v>
      </c>
      <c r="P10" s="49" t="b">
        <v>0</v>
      </c>
      <c r="Q10" s="49" t="b">
        <v>0</v>
      </c>
      <c r="R10" s="49" t="b">
        <v>1</v>
      </c>
      <c r="S10" s="49" t="b">
        <v>1</v>
      </c>
      <c r="T10" s="49" t="b">
        <v>1</v>
      </c>
      <c r="U10" s="49" t="b">
        <v>0</v>
      </c>
      <c r="V10" s="49" t="b">
        <v>0</v>
      </c>
      <c r="W10" s="49" t="b">
        <v>1</v>
      </c>
      <c r="X10" s="49" t="b">
        <v>0</v>
      </c>
      <c r="Y10" s="49" t="b">
        <v>0</v>
      </c>
      <c r="Z10" s="49" t="b">
        <v>1</v>
      </c>
      <c r="AA10" s="49" t="b">
        <v>1</v>
      </c>
      <c r="AB10" s="49" t="b">
        <v>1</v>
      </c>
      <c r="AC10" s="49" t="b">
        <v>0</v>
      </c>
      <c r="AD10" s="49" t="b">
        <v>0</v>
      </c>
      <c r="AE10" s="49" t="b">
        <v>1</v>
      </c>
      <c r="AF10" s="49" t="b">
        <v>1</v>
      </c>
      <c r="AG10" s="49" t="b">
        <v>1</v>
      </c>
      <c r="AH10" s="49" t="b">
        <v>0</v>
      </c>
      <c r="AI10" s="49" t="b">
        <v>1</v>
      </c>
      <c r="AJ10" s="49" t="b">
        <v>1</v>
      </c>
      <c r="AK10" s="49" t="b">
        <v>0</v>
      </c>
      <c r="AL10" s="49" t="b">
        <v>1</v>
      </c>
      <c r="AM10" s="49" t="b">
        <v>1</v>
      </c>
      <c r="AN10" s="49" t="b">
        <v>1</v>
      </c>
      <c r="AO10" s="49" t="b">
        <v>0</v>
      </c>
      <c r="AP10" s="49" t="b">
        <v>1</v>
      </c>
      <c r="AQ10" s="49" t="b">
        <v>1</v>
      </c>
      <c r="AR10" s="49" t="b">
        <v>0</v>
      </c>
      <c r="AS10" s="49" t="b">
        <v>1</v>
      </c>
      <c r="AT10" s="49" t="b">
        <v>1</v>
      </c>
      <c r="AU10" s="49" t="b">
        <v>1</v>
      </c>
      <c r="AV10" s="49" t="b">
        <v>0</v>
      </c>
      <c r="AW10" s="49" t="b">
        <v>1</v>
      </c>
      <c r="AX10" s="49" t="b">
        <v>1</v>
      </c>
      <c r="AY10" s="49" t="b">
        <v>0</v>
      </c>
      <c r="AZ10" s="49" t="b">
        <v>1</v>
      </c>
      <c r="BA10" s="49" t="b">
        <v>1</v>
      </c>
      <c r="BB10" s="49" t="b">
        <v>1</v>
      </c>
      <c r="BC10" s="49" t="b">
        <v>0</v>
      </c>
      <c r="BD10" s="49" t="b">
        <v>1</v>
      </c>
      <c r="BE10" s="49" t="b">
        <v>1</v>
      </c>
      <c r="BF10" s="49" t="b">
        <v>1</v>
      </c>
      <c r="BG10" s="49" t="b">
        <v>1</v>
      </c>
      <c r="BH10" s="49" t="b">
        <v>1</v>
      </c>
      <c r="BI10" s="49" t="b">
        <v>0</v>
      </c>
      <c r="BJ10" s="49" t="b">
        <v>1</v>
      </c>
      <c r="BK10" s="49" t="b">
        <v>1</v>
      </c>
      <c r="BL10" s="49" t="b">
        <v>1</v>
      </c>
      <c r="BM10" s="49" t="b">
        <v>1</v>
      </c>
      <c r="BN10" s="49" t="b">
        <v>1</v>
      </c>
      <c r="BO10" s="49" t="b">
        <v>0</v>
      </c>
      <c r="BP10" s="50" t="b">
        <v>1</v>
      </c>
      <c r="BQ10" s="49" t="b">
        <v>1</v>
      </c>
    </row>
    <row r="11" spans="2:70" ht="42.75" x14ac:dyDescent="0.45">
      <c r="B11" s="121">
        <v>7</v>
      </c>
      <c r="C11" s="124" t="s">
        <v>254</v>
      </c>
      <c r="D11" s="125" t="s">
        <v>268</v>
      </c>
      <c r="E11" s="48" t="b">
        <v>0</v>
      </c>
      <c r="F11" s="49" t="b">
        <v>0</v>
      </c>
      <c r="G11" s="49" t="b">
        <v>1</v>
      </c>
      <c r="H11" s="49" t="b">
        <v>1</v>
      </c>
      <c r="I11" s="49" t="b">
        <v>0</v>
      </c>
      <c r="J11" s="49" t="b">
        <v>1</v>
      </c>
      <c r="K11" s="49" t="b">
        <v>1</v>
      </c>
      <c r="L11" s="49" t="b">
        <v>1</v>
      </c>
      <c r="M11" s="49" t="b">
        <v>0</v>
      </c>
      <c r="N11" s="49" t="b">
        <v>0</v>
      </c>
      <c r="O11" s="49" t="b">
        <v>1</v>
      </c>
      <c r="P11" s="49" t="b">
        <v>1</v>
      </c>
      <c r="Q11" s="49" t="b">
        <v>0</v>
      </c>
      <c r="R11" s="49" t="b">
        <v>1</v>
      </c>
      <c r="S11" s="49" t="b">
        <v>1</v>
      </c>
      <c r="T11" s="49" t="b">
        <v>1</v>
      </c>
      <c r="U11" s="49" t="b">
        <v>0</v>
      </c>
      <c r="V11" s="49" t="b">
        <v>0</v>
      </c>
      <c r="W11" s="49" t="b">
        <v>1</v>
      </c>
      <c r="X11" s="49" t="b">
        <v>1</v>
      </c>
      <c r="Y11" s="49" t="b">
        <v>0</v>
      </c>
      <c r="Z11" s="49" t="b">
        <v>1</v>
      </c>
      <c r="AA11" s="49" t="b">
        <v>1</v>
      </c>
      <c r="AB11" s="49" t="b">
        <v>1</v>
      </c>
      <c r="AC11" s="49" t="b">
        <v>0</v>
      </c>
      <c r="AD11" s="49" t="b">
        <v>0</v>
      </c>
      <c r="AE11" s="49" t="b">
        <v>1</v>
      </c>
      <c r="AF11" s="49" t="b">
        <v>1</v>
      </c>
      <c r="AG11" s="49" t="b">
        <v>1</v>
      </c>
      <c r="AH11" s="49" t="b">
        <v>1</v>
      </c>
      <c r="AI11" s="49" t="b">
        <v>1</v>
      </c>
      <c r="AJ11" s="49" t="b">
        <v>1</v>
      </c>
      <c r="AK11" s="49" t="b">
        <v>0</v>
      </c>
      <c r="AL11" s="49" t="b">
        <v>1</v>
      </c>
      <c r="AM11" s="49" t="b">
        <v>1</v>
      </c>
      <c r="AN11" s="49" t="b">
        <v>1</v>
      </c>
      <c r="AO11" s="49" t="b">
        <v>1</v>
      </c>
      <c r="AP11" s="49" t="b">
        <v>1</v>
      </c>
      <c r="AQ11" s="49" t="b">
        <v>1</v>
      </c>
      <c r="AR11" s="49" t="b">
        <v>0</v>
      </c>
      <c r="AS11" s="49" t="b">
        <v>1</v>
      </c>
      <c r="AT11" s="49" t="b">
        <v>1</v>
      </c>
      <c r="AU11" s="49" t="b">
        <v>1</v>
      </c>
      <c r="AV11" s="49" t="b">
        <v>1</v>
      </c>
      <c r="AW11" s="49" t="b">
        <v>1</v>
      </c>
      <c r="AX11" s="49" t="b">
        <v>1</v>
      </c>
      <c r="AY11" s="49" t="b">
        <v>0</v>
      </c>
      <c r="AZ11" s="49" t="b">
        <v>1</v>
      </c>
      <c r="BA11" s="49" t="b">
        <v>1</v>
      </c>
      <c r="BB11" s="49" t="b">
        <v>1</v>
      </c>
      <c r="BC11" s="49" t="b">
        <v>1</v>
      </c>
      <c r="BD11" s="49" t="b">
        <v>1</v>
      </c>
      <c r="BE11" s="49" t="b">
        <v>1</v>
      </c>
      <c r="BF11" s="49" t="b">
        <v>1</v>
      </c>
      <c r="BG11" s="49" t="b">
        <v>1</v>
      </c>
      <c r="BH11" s="49" t="b">
        <v>1</v>
      </c>
      <c r="BI11" s="49" t="b">
        <v>1</v>
      </c>
      <c r="BJ11" s="49" t="b">
        <v>1</v>
      </c>
      <c r="BK11" s="49" t="b">
        <v>1</v>
      </c>
      <c r="BL11" s="49" t="b">
        <v>1</v>
      </c>
      <c r="BM11" s="49" t="b">
        <v>1</v>
      </c>
      <c r="BN11" s="49" t="b">
        <v>1</v>
      </c>
      <c r="BO11" s="49" t="b">
        <v>1</v>
      </c>
      <c r="BP11" s="50" t="b">
        <v>1</v>
      </c>
      <c r="BQ11" s="49" t="b">
        <v>1</v>
      </c>
    </row>
    <row r="12" spans="2:70" ht="57" x14ac:dyDescent="0.45">
      <c r="B12" s="121">
        <v>8</v>
      </c>
      <c r="C12" s="124" t="s">
        <v>256</v>
      </c>
      <c r="D12" s="125" t="s">
        <v>269</v>
      </c>
      <c r="E12" s="48" t="b">
        <v>0</v>
      </c>
      <c r="F12" s="49" t="b">
        <v>0</v>
      </c>
      <c r="G12" s="49" t="b">
        <v>1</v>
      </c>
      <c r="H12" s="49" t="b">
        <v>0</v>
      </c>
      <c r="I12" s="49" t="b">
        <v>0</v>
      </c>
      <c r="J12" s="49" t="b">
        <v>0</v>
      </c>
      <c r="K12" s="49" t="b">
        <v>0</v>
      </c>
      <c r="L12" s="49" t="b">
        <v>0</v>
      </c>
      <c r="M12" s="49" t="b">
        <v>0</v>
      </c>
      <c r="N12" s="49" t="b">
        <v>0</v>
      </c>
      <c r="O12" s="49" t="b">
        <v>1</v>
      </c>
      <c r="P12" s="49" t="b">
        <v>0</v>
      </c>
      <c r="Q12" s="49" t="b">
        <v>0</v>
      </c>
      <c r="R12" s="49" t="b">
        <v>0</v>
      </c>
      <c r="S12" s="49" t="b">
        <v>0</v>
      </c>
      <c r="T12" s="49" t="b">
        <v>0</v>
      </c>
      <c r="U12" s="49" t="b">
        <v>0</v>
      </c>
      <c r="V12" s="49" t="b">
        <v>0</v>
      </c>
      <c r="W12" s="49" t="b">
        <v>1</v>
      </c>
      <c r="X12" s="49" t="b">
        <v>0</v>
      </c>
      <c r="Y12" s="49" t="b">
        <v>0</v>
      </c>
      <c r="Z12" s="49" t="b">
        <v>0</v>
      </c>
      <c r="AA12" s="49" t="b">
        <v>0</v>
      </c>
      <c r="AB12" s="49" t="b">
        <v>0</v>
      </c>
      <c r="AC12" s="49" t="b">
        <v>0</v>
      </c>
      <c r="AD12" s="49" t="b">
        <v>0</v>
      </c>
      <c r="AE12" s="49" t="b">
        <v>1</v>
      </c>
      <c r="AF12" s="49" t="b">
        <v>1</v>
      </c>
      <c r="AG12" s="49" t="b">
        <v>1</v>
      </c>
      <c r="AH12" s="49" t="b">
        <v>0</v>
      </c>
      <c r="AI12" s="49" t="b">
        <v>0</v>
      </c>
      <c r="AJ12" s="49" t="b">
        <v>0</v>
      </c>
      <c r="AK12" s="49" t="b">
        <v>0</v>
      </c>
      <c r="AL12" s="49" t="b">
        <v>1</v>
      </c>
      <c r="AM12" s="49" t="b">
        <v>1</v>
      </c>
      <c r="AN12" s="49" t="b">
        <v>1</v>
      </c>
      <c r="AO12" s="49" t="b">
        <v>0</v>
      </c>
      <c r="AP12" s="49" t="b">
        <v>0</v>
      </c>
      <c r="AQ12" s="49" t="b">
        <v>0</v>
      </c>
      <c r="AR12" s="49" t="b">
        <v>0</v>
      </c>
      <c r="AS12" s="49" t="b">
        <v>1</v>
      </c>
      <c r="AT12" s="49" t="b">
        <v>1</v>
      </c>
      <c r="AU12" s="49" t="b">
        <v>1</v>
      </c>
      <c r="AV12" s="49" t="b">
        <v>0</v>
      </c>
      <c r="AW12" s="49" t="b">
        <v>0</v>
      </c>
      <c r="AX12" s="49" t="b">
        <v>0</v>
      </c>
      <c r="AY12" s="49" t="b">
        <v>0</v>
      </c>
      <c r="AZ12" s="49" t="b">
        <v>1</v>
      </c>
      <c r="BA12" s="49" t="b">
        <v>1</v>
      </c>
      <c r="BB12" s="49" t="b">
        <v>1</v>
      </c>
      <c r="BC12" s="49" t="b">
        <v>0</v>
      </c>
      <c r="BD12" s="49" t="b">
        <v>0</v>
      </c>
      <c r="BE12" s="49" t="b">
        <v>0</v>
      </c>
      <c r="BF12" s="49" t="b">
        <v>1</v>
      </c>
      <c r="BG12" s="49" t="b">
        <v>1</v>
      </c>
      <c r="BH12" s="49" t="b">
        <v>1</v>
      </c>
      <c r="BI12" s="49" t="b">
        <v>0</v>
      </c>
      <c r="BJ12" s="49" t="b">
        <v>0</v>
      </c>
      <c r="BK12" s="49" t="b">
        <v>0</v>
      </c>
      <c r="BL12" s="49" t="b">
        <v>1</v>
      </c>
      <c r="BM12" s="49" t="b">
        <v>1</v>
      </c>
      <c r="BN12" s="49" t="b">
        <v>1</v>
      </c>
      <c r="BO12" s="49" t="b">
        <v>0</v>
      </c>
      <c r="BP12" s="50" t="b">
        <v>0</v>
      </c>
      <c r="BQ12" s="49" t="b">
        <v>0</v>
      </c>
    </row>
    <row r="13" spans="2:70" ht="57" x14ac:dyDescent="0.45">
      <c r="B13" s="121">
        <v>9</v>
      </c>
      <c r="C13" s="124" t="s">
        <v>257</v>
      </c>
      <c r="D13" s="125" t="s">
        <v>270</v>
      </c>
      <c r="E13" s="48" t="b">
        <v>0</v>
      </c>
      <c r="F13" s="49" t="b">
        <v>0</v>
      </c>
      <c r="G13" s="49" t="b">
        <v>1</v>
      </c>
      <c r="H13" s="49" t="b">
        <v>1</v>
      </c>
      <c r="I13" s="49" t="b">
        <v>0</v>
      </c>
      <c r="J13" s="49" t="b">
        <v>0</v>
      </c>
      <c r="K13" s="49" t="b">
        <v>0</v>
      </c>
      <c r="L13" s="49" t="b">
        <v>0</v>
      </c>
      <c r="M13" s="49" t="b">
        <v>0</v>
      </c>
      <c r="N13" s="49" t="b">
        <v>0</v>
      </c>
      <c r="O13" s="49" t="b">
        <v>1</v>
      </c>
      <c r="P13" s="49" t="b">
        <v>1</v>
      </c>
      <c r="Q13" s="49" t="b">
        <v>0</v>
      </c>
      <c r="R13" s="49" t="b">
        <v>0</v>
      </c>
      <c r="S13" s="49" t="b">
        <v>0</v>
      </c>
      <c r="T13" s="49" t="b">
        <v>0</v>
      </c>
      <c r="U13" s="49" t="b">
        <v>0</v>
      </c>
      <c r="V13" s="49" t="b">
        <v>0</v>
      </c>
      <c r="W13" s="49" t="b">
        <v>1</v>
      </c>
      <c r="X13" s="49" t="b">
        <v>1</v>
      </c>
      <c r="Y13" s="49" t="b">
        <v>0</v>
      </c>
      <c r="Z13" s="49" t="b">
        <v>0</v>
      </c>
      <c r="AA13" s="49" t="b">
        <v>0</v>
      </c>
      <c r="AB13" s="49" t="b">
        <v>0</v>
      </c>
      <c r="AC13" s="49" t="b">
        <v>0</v>
      </c>
      <c r="AD13" s="49" t="b">
        <v>0</v>
      </c>
      <c r="AE13" s="49" t="b">
        <v>1</v>
      </c>
      <c r="AF13" s="49" t="b">
        <v>1</v>
      </c>
      <c r="AG13" s="49" t="b">
        <v>1</v>
      </c>
      <c r="AH13" s="49" t="b">
        <v>1</v>
      </c>
      <c r="AI13" s="49" t="b">
        <v>0</v>
      </c>
      <c r="AJ13" s="49" t="b">
        <v>0</v>
      </c>
      <c r="AK13" s="49" t="b">
        <v>0</v>
      </c>
      <c r="AL13" s="49" t="b">
        <v>1</v>
      </c>
      <c r="AM13" s="49" t="b">
        <v>1</v>
      </c>
      <c r="AN13" s="49" t="b">
        <v>1</v>
      </c>
      <c r="AO13" s="49" t="b">
        <v>1</v>
      </c>
      <c r="AP13" s="49" t="b">
        <v>0</v>
      </c>
      <c r="AQ13" s="49" t="b">
        <v>0</v>
      </c>
      <c r="AR13" s="49" t="b">
        <v>0</v>
      </c>
      <c r="AS13" s="49" t="b">
        <v>1</v>
      </c>
      <c r="AT13" s="49" t="b">
        <v>1</v>
      </c>
      <c r="AU13" s="49" t="b">
        <v>1</v>
      </c>
      <c r="AV13" s="49" t="b">
        <v>1</v>
      </c>
      <c r="AW13" s="49" t="b">
        <v>0</v>
      </c>
      <c r="AX13" s="49" t="b">
        <v>0</v>
      </c>
      <c r="AY13" s="49" t="b">
        <v>0</v>
      </c>
      <c r="AZ13" s="49" t="b">
        <v>1</v>
      </c>
      <c r="BA13" s="49" t="b">
        <v>1</v>
      </c>
      <c r="BB13" s="49" t="b">
        <v>1</v>
      </c>
      <c r="BC13" s="49" t="b">
        <v>1</v>
      </c>
      <c r="BD13" s="49" t="b">
        <v>0</v>
      </c>
      <c r="BE13" s="49" t="b">
        <v>0</v>
      </c>
      <c r="BF13" s="49" t="b">
        <v>1</v>
      </c>
      <c r="BG13" s="49" t="b">
        <v>1</v>
      </c>
      <c r="BH13" s="49" t="b">
        <v>1</v>
      </c>
      <c r="BI13" s="49" t="b">
        <v>1</v>
      </c>
      <c r="BJ13" s="49" t="b">
        <v>0</v>
      </c>
      <c r="BK13" s="49" t="b">
        <v>0</v>
      </c>
      <c r="BL13" s="49" t="b">
        <v>1</v>
      </c>
      <c r="BM13" s="49" t="b">
        <v>1</v>
      </c>
      <c r="BN13" s="49" t="b">
        <v>1</v>
      </c>
      <c r="BO13" s="49" t="b">
        <v>1</v>
      </c>
      <c r="BP13" s="50" t="b">
        <v>0</v>
      </c>
      <c r="BQ13" s="49" t="b">
        <v>0</v>
      </c>
    </row>
    <row r="14" spans="2:70" ht="57" x14ac:dyDescent="0.45">
      <c r="B14" s="121">
        <v>10</v>
      </c>
      <c r="C14" s="124" t="s">
        <v>258</v>
      </c>
      <c r="D14" s="125" t="s">
        <v>271</v>
      </c>
      <c r="E14" s="48" t="b">
        <v>1</v>
      </c>
      <c r="F14" s="49" t="b">
        <v>1</v>
      </c>
      <c r="G14" s="49" t="b">
        <v>1</v>
      </c>
      <c r="H14" s="49" t="b">
        <v>1</v>
      </c>
      <c r="I14" s="49" t="b">
        <v>1</v>
      </c>
      <c r="J14" s="49" t="b">
        <v>1</v>
      </c>
      <c r="K14" s="49" t="b">
        <v>1</v>
      </c>
      <c r="L14" s="49" t="b">
        <v>1</v>
      </c>
      <c r="M14" s="49" t="b">
        <v>1</v>
      </c>
      <c r="N14" s="49" t="b">
        <v>1</v>
      </c>
      <c r="O14" s="49" t="b">
        <v>1</v>
      </c>
      <c r="P14" s="49" t="b">
        <v>1</v>
      </c>
      <c r="Q14" s="49" t="b">
        <v>1</v>
      </c>
      <c r="R14" s="49" t="b">
        <v>1</v>
      </c>
      <c r="S14" s="49" t="b">
        <v>1</v>
      </c>
      <c r="T14" s="49" t="b">
        <v>1</v>
      </c>
      <c r="U14" s="49" t="b">
        <v>1</v>
      </c>
      <c r="V14" s="49" t="b">
        <v>1</v>
      </c>
      <c r="W14" s="49" t="b">
        <v>0</v>
      </c>
      <c r="X14" s="49" t="b">
        <v>0</v>
      </c>
      <c r="Y14" s="49" t="b">
        <v>0</v>
      </c>
      <c r="Z14" s="49" t="b">
        <v>0</v>
      </c>
      <c r="AA14" s="49" t="b">
        <v>0</v>
      </c>
      <c r="AB14" s="49" t="b">
        <v>0</v>
      </c>
      <c r="AC14" s="49" t="b">
        <v>0</v>
      </c>
      <c r="AD14" s="49" t="b">
        <v>0</v>
      </c>
      <c r="AE14" s="49" t="b">
        <v>1</v>
      </c>
      <c r="AF14" s="49" t="b">
        <v>1</v>
      </c>
      <c r="AG14" s="49" t="b">
        <v>1</v>
      </c>
      <c r="AH14" s="49" t="b">
        <v>1</v>
      </c>
      <c r="AI14" s="49" t="b">
        <v>1</v>
      </c>
      <c r="AJ14" s="49" t="b">
        <v>1</v>
      </c>
      <c r="AK14" s="49" t="b">
        <v>1</v>
      </c>
      <c r="AL14" s="49" t="b">
        <v>1</v>
      </c>
      <c r="AM14" s="49" t="b">
        <v>1</v>
      </c>
      <c r="AN14" s="49" t="b">
        <v>1</v>
      </c>
      <c r="AO14" s="49" t="b">
        <v>1</v>
      </c>
      <c r="AP14" s="49" t="b">
        <v>1</v>
      </c>
      <c r="AQ14" s="49" t="b">
        <v>1</v>
      </c>
      <c r="AR14" s="49" t="b">
        <v>1</v>
      </c>
      <c r="AS14" s="49" t="b">
        <v>0</v>
      </c>
      <c r="AT14" s="49" t="b">
        <v>0</v>
      </c>
      <c r="AU14" s="49" t="b">
        <v>0</v>
      </c>
      <c r="AV14" s="49" t="b">
        <v>0</v>
      </c>
      <c r="AW14" s="49" t="b">
        <v>0</v>
      </c>
      <c r="AX14" s="49" t="b">
        <v>0</v>
      </c>
      <c r="AY14" s="49" t="b">
        <v>0</v>
      </c>
      <c r="AZ14" s="49" t="b">
        <v>1</v>
      </c>
      <c r="BA14" s="49" t="b">
        <v>1</v>
      </c>
      <c r="BB14" s="49" t="b">
        <v>1</v>
      </c>
      <c r="BC14" s="49" t="b">
        <v>1</v>
      </c>
      <c r="BD14" s="49" t="b">
        <v>1</v>
      </c>
      <c r="BE14" s="49" t="b">
        <v>1</v>
      </c>
      <c r="BF14" s="49" t="b">
        <v>1</v>
      </c>
      <c r="BG14" s="49" t="b">
        <v>1</v>
      </c>
      <c r="BH14" s="49" t="b">
        <v>1</v>
      </c>
      <c r="BI14" s="49" t="b">
        <v>1</v>
      </c>
      <c r="BJ14" s="49" t="b">
        <v>1</v>
      </c>
      <c r="BK14" s="49" t="b">
        <v>1</v>
      </c>
      <c r="BL14" s="49" t="b">
        <v>0</v>
      </c>
      <c r="BM14" s="49" t="b">
        <v>0</v>
      </c>
      <c r="BN14" s="49" t="b">
        <v>0</v>
      </c>
      <c r="BO14" s="49" t="b">
        <v>0</v>
      </c>
      <c r="BP14" s="50" t="b">
        <v>0</v>
      </c>
      <c r="BQ14" s="49" t="b">
        <v>0</v>
      </c>
    </row>
    <row r="15" spans="2:70" ht="57" x14ac:dyDescent="0.45">
      <c r="B15" s="121">
        <v>11</v>
      </c>
      <c r="C15" s="124" t="s">
        <v>259</v>
      </c>
      <c r="D15" s="125" t="s">
        <v>387</v>
      </c>
      <c r="E15" s="48" t="b">
        <v>1</v>
      </c>
      <c r="F15" s="49" t="b">
        <v>1</v>
      </c>
      <c r="G15" s="49" t="b">
        <v>1</v>
      </c>
      <c r="H15" s="49" t="b">
        <v>1</v>
      </c>
      <c r="I15" s="49" t="b">
        <v>1</v>
      </c>
      <c r="J15" s="49" t="b">
        <v>1</v>
      </c>
      <c r="K15" s="49" t="b">
        <v>1</v>
      </c>
      <c r="L15" s="49" t="b">
        <v>1</v>
      </c>
      <c r="M15" s="49" t="b">
        <v>1</v>
      </c>
      <c r="N15" s="49" t="b">
        <v>1</v>
      </c>
      <c r="O15" s="49" t="b">
        <v>1</v>
      </c>
      <c r="P15" s="49" t="b">
        <v>1</v>
      </c>
      <c r="Q15" s="49" t="b">
        <v>1</v>
      </c>
      <c r="R15" s="49" t="b">
        <v>1</v>
      </c>
      <c r="S15" s="49" t="b">
        <v>1</v>
      </c>
      <c r="T15" s="49" t="b">
        <v>1</v>
      </c>
      <c r="U15" s="49" t="b">
        <v>1</v>
      </c>
      <c r="V15" s="49" t="b">
        <v>1</v>
      </c>
      <c r="W15" s="49" t="b">
        <v>0</v>
      </c>
      <c r="X15" s="49" t="b">
        <v>0</v>
      </c>
      <c r="Y15" s="49" t="b">
        <v>0</v>
      </c>
      <c r="Z15" s="49" t="b">
        <v>0</v>
      </c>
      <c r="AA15" s="49" t="b">
        <v>0</v>
      </c>
      <c r="AB15" s="49" t="b">
        <v>0</v>
      </c>
      <c r="AC15" s="49" t="b">
        <v>0</v>
      </c>
      <c r="AD15" s="49" t="b">
        <v>0</v>
      </c>
      <c r="AE15" s="49" t="b">
        <v>1</v>
      </c>
      <c r="AF15" s="49" t="b">
        <v>1</v>
      </c>
      <c r="AG15" s="49" t="b">
        <v>1</v>
      </c>
      <c r="AH15" s="49" t="b">
        <v>1</v>
      </c>
      <c r="AI15" s="49" t="b">
        <v>1</v>
      </c>
      <c r="AJ15" s="49" t="b">
        <v>1</v>
      </c>
      <c r="AK15" s="49" t="b">
        <v>1</v>
      </c>
      <c r="AL15" s="49" t="b">
        <v>1</v>
      </c>
      <c r="AM15" s="49" t="b">
        <v>1</v>
      </c>
      <c r="AN15" s="49" t="b">
        <v>1</v>
      </c>
      <c r="AO15" s="49" t="b">
        <v>1</v>
      </c>
      <c r="AP15" s="49" t="b">
        <v>1</v>
      </c>
      <c r="AQ15" s="49" t="b">
        <v>1</v>
      </c>
      <c r="AR15" s="49" t="b">
        <v>1</v>
      </c>
      <c r="AS15" s="49" t="b">
        <v>0</v>
      </c>
      <c r="AT15" s="49" t="b">
        <v>0</v>
      </c>
      <c r="AU15" s="49" t="b">
        <v>0</v>
      </c>
      <c r="AV15" s="49" t="b">
        <v>0</v>
      </c>
      <c r="AW15" s="49" t="b">
        <v>0</v>
      </c>
      <c r="AX15" s="49" t="b">
        <v>0</v>
      </c>
      <c r="AY15" s="49" t="b">
        <v>0</v>
      </c>
      <c r="AZ15" s="49" t="b">
        <v>1</v>
      </c>
      <c r="BA15" s="49" t="b">
        <v>1</v>
      </c>
      <c r="BB15" s="49" t="b">
        <v>1</v>
      </c>
      <c r="BC15" s="49" t="b">
        <v>1</v>
      </c>
      <c r="BD15" s="49" t="b">
        <v>1</v>
      </c>
      <c r="BE15" s="49" t="b">
        <v>1</v>
      </c>
      <c r="BF15" s="49" t="b">
        <v>1</v>
      </c>
      <c r="BG15" s="49" t="b">
        <v>1</v>
      </c>
      <c r="BH15" s="49" t="b">
        <v>1</v>
      </c>
      <c r="BI15" s="49" t="b">
        <v>1</v>
      </c>
      <c r="BJ15" s="49" t="b">
        <v>1</v>
      </c>
      <c r="BK15" s="49" t="b">
        <v>1</v>
      </c>
      <c r="BL15" s="49" t="b">
        <v>0</v>
      </c>
      <c r="BM15" s="49" t="b">
        <v>0</v>
      </c>
      <c r="BN15" s="49" t="b">
        <v>0</v>
      </c>
      <c r="BO15" s="49" t="b">
        <v>0</v>
      </c>
      <c r="BP15" s="50" t="b">
        <v>0</v>
      </c>
      <c r="BQ15" s="49" t="b">
        <v>0</v>
      </c>
    </row>
    <row r="16" spans="2:70" ht="57" x14ac:dyDescent="0.45">
      <c r="B16" s="121">
        <v>12</v>
      </c>
      <c r="C16" s="124" t="s">
        <v>260</v>
      </c>
      <c r="D16" s="125" t="s">
        <v>272</v>
      </c>
      <c r="E16" s="48" t="b">
        <v>1</v>
      </c>
      <c r="F16" s="49" t="b">
        <v>1</v>
      </c>
      <c r="G16" s="49" t="b">
        <v>1</v>
      </c>
      <c r="H16" s="49" t="b">
        <v>1</v>
      </c>
      <c r="I16" s="49" t="b">
        <v>1</v>
      </c>
      <c r="J16" s="49" t="b">
        <v>1</v>
      </c>
      <c r="K16" s="49" t="b">
        <v>1</v>
      </c>
      <c r="L16" s="49" t="b">
        <v>1</v>
      </c>
      <c r="M16" s="49" t="b">
        <v>1</v>
      </c>
      <c r="N16" s="49" t="b">
        <v>1</v>
      </c>
      <c r="O16" s="49" t="b">
        <v>1</v>
      </c>
      <c r="P16" s="49" t="b">
        <v>1</v>
      </c>
      <c r="Q16" s="49" t="b">
        <v>1</v>
      </c>
      <c r="R16" s="49" t="b">
        <v>1</v>
      </c>
      <c r="S16" s="49" t="b">
        <v>1</v>
      </c>
      <c r="T16" s="49" t="b">
        <v>1</v>
      </c>
      <c r="U16" s="49" t="b">
        <v>1</v>
      </c>
      <c r="V16" s="49" t="b">
        <v>1</v>
      </c>
      <c r="W16" s="49" t="b">
        <v>0</v>
      </c>
      <c r="X16" s="49" t="b">
        <v>0</v>
      </c>
      <c r="Y16" s="49" t="b">
        <v>0</v>
      </c>
      <c r="Z16" s="49" t="b">
        <v>0</v>
      </c>
      <c r="AA16" s="49" t="b">
        <v>0</v>
      </c>
      <c r="AB16" s="49" t="b">
        <v>0</v>
      </c>
      <c r="AC16" s="49" t="b">
        <v>0</v>
      </c>
      <c r="AD16" s="49" t="b">
        <v>0</v>
      </c>
      <c r="AE16" s="49" t="b">
        <v>1</v>
      </c>
      <c r="AF16" s="49" t="b">
        <v>1</v>
      </c>
      <c r="AG16" s="49" t="b">
        <v>1</v>
      </c>
      <c r="AH16" s="49" t="b">
        <v>1</v>
      </c>
      <c r="AI16" s="49" t="b">
        <v>1</v>
      </c>
      <c r="AJ16" s="49" t="b">
        <v>1</v>
      </c>
      <c r="AK16" s="49" t="b">
        <v>1</v>
      </c>
      <c r="AL16" s="49" t="b">
        <v>1</v>
      </c>
      <c r="AM16" s="49" t="b">
        <v>1</v>
      </c>
      <c r="AN16" s="49" t="b">
        <v>1</v>
      </c>
      <c r="AO16" s="49" t="b">
        <v>1</v>
      </c>
      <c r="AP16" s="49" t="b">
        <v>1</v>
      </c>
      <c r="AQ16" s="49" t="b">
        <v>1</v>
      </c>
      <c r="AR16" s="49" t="b">
        <v>1</v>
      </c>
      <c r="AS16" s="49" t="b">
        <v>0</v>
      </c>
      <c r="AT16" s="49" t="b">
        <v>0</v>
      </c>
      <c r="AU16" s="49" t="b">
        <v>0</v>
      </c>
      <c r="AV16" s="49" t="b">
        <v>0</v>
      </c>
      <c r="AW16" s="49" t="b">
        <v>0</v>
      </c>
      <c r="AX16" s="49" t="b">
        <v>0</v>
      </c>
      <c r="AY16" s="49" t="b">
        <v>0</v>
      </c>
      <c r="AZ16" s="49" t="b">
        <v>1</v>
      </c>
      <c r="BA16" s="49" t="b">
        <v>1</v>
      </c>
      <c r="BB16" s="49" t="b">
        <v>1</v>
      </c>
      <c r="BC16" s="49" t="b">
        <v>1</v>
      </c>
      <c r="BD16" s="49" t="b">
        <v>1</v>
      </c>
      <c r="BE16" s="49" t="b">
        <v>1</v>
      </c>
      <c r="BF16" s="49" t="b">
        <v>1</v>
      </c>
      <c r="BG16" s="49" t="b">
        <v>1</v>
      </c>
      <c r="BH16" s="49" t="b">
        <v>1</v>
      </c>
      <c r="BI16" s="49" t="b">
        <v>1</v>
      </c>
      <c r="BJ16" s="49" t="b">
        <v>1</v>
      </c>
      <c r="BK16" s="49" t="b">
        <v>1</v>
      </c>
      <c r="BL16" s="49" t="b">
        <v>0</v>
      </c>
      <c r="BM16" s="49" t="b">
        <v>0</v>
      </c>
      <c r="BN16" s="49" t="b">
        <v>0</v>
      </c>
      <c r="BO16" s="49" t="b">
        <v>0</v>
      </c>
      <c r="BP16" s="50" t="b">
        <v>0</v>
      </c>
      <c r="BQ16" s="49" t="b">
        <v>0</v>
      </c>
    </row>
    <row r="17" spans="2:70" ht="57" x14ac:dyDescent="0.45">
      <c r="B17" s="121">
        <v>13</v>
      </c>
      <c r="C17" s="124" t="s">
        <v>261</v>
      </c>
      <c r="D17" s="125" t="s">
        <v>274</v>
      </c>
      <c r="E17" s="48" t="b">
        <v>1</v>
      </c>
      <c r="F17" s="49" t="b">
        <v>1</v>
      </c>
      <c r="G17" s="49" t="b">
        <v>1</v>
      </c>
      <c r="H17" s="49" t="b">
        <v>1</v>
      </c>
      <c r="I17" s="49" t="b">
        <v>1</v>
      </c>
      <c r="J17" s="49" t="b">
        <v>1</v>
      </c>
      <c r="K17" s="49" t="b">
        <v>1</v>
      </c>
      <c r="L17" s="49" t="b">
        <v>1</v>
      </c>
      <c r="M17" s="49" t="b">
        <v>1</v>
      </c>
      <c r="N17" s="49" t="b">
        <v>1</v>
      </c>
      <c r="O17" s="49" t="b">
        <v>1</v>
      </c>
      <c r="P17" s="49" t="b">
        <v>1</v>
      </c>
      <c r="Q17" s="49" t="b">
        <v>1</v>
      </c>
      <c r="R17" s="49" t="b">
        <v>1</v>
      </c>
      <c r="S17" s="49" t="b">
        <v>1</v>
      </c>
      <c r="T17" s="49" t="b">
        <v>1</v>
      </c>
      <c r="U17" s="49" t="b">
        <v>1</v>
      </c>
      <c r="V17" s="49" t="b">
        <v>1</v>
      </c>
      <c r="W17" s="49" t="b">
        <v>0</v>
      </c>
      <c r="X17" s="49" t="b">
        <v>0</v>
      </c>
      <c r="Y17" s="49" t="b">
        <v>0</v>
      </c>
      <c r="Z17" s="49" t="b">
        <v>0</v>
      </c>
      <c r="AA17" s="49" t="b">
        <v>0</v>
      </c>
      <c r="AB17" s="49" t="b">
        <v>0</v>
      </c>
      <c r="AC17" s="49" t="b">
        <v>0</v>
      </c>
      <c r="AD17" s="49" t="b">
        <v>0</v>
      </c>
      <c r="AE17" s="49" t="b">
        <v>1</v>
      </c>
      <c r="AF17" s="49" t="b">
        <v>1</v>
      </c>
      <c r="AG17" s="49" t="b">
        <v>1</v>
      </c>
      <c r="AH17" s="49" t="b">
        <v>1</v>
      </c>
      <c r="AI17" s="49" t="b">
        <v>1</v>
      </c>
      <c r="AJ17" s="49" t="b">
        <v>1</v>
      </c>
      <c r="AK17" s="49" t="b">
        <v>1</v>
      </c>
      <c r="AL17" s="49" t="b">
        <v>1</v>
      </c>
      <c r="AM17" s="49" t="b">
        <v>1</v>
      </c>
      <c r="AN17" s="49" t="b">
        <v>1</v>
      </c>
      <c r="AO17" s="49" t="b">
        <v>1</v>
      </c>
      <c r="AP17" s="49" t="b">
        <v>1</v>
      </c>
      <c r="AQ17" s="49" t="b">
        <v>1</v>
      </c>
      <c r="AR17" s="49" t="b">
        <v>1</v>
      </c>
      <c r="AS17" s="49" t="b">
        <v>0</v>
      </c>
      <c r="AT17" s="49" t="b">
        <v>0</v>
      </c>
      <c r="AU17" s="49" t="b">
        <v>0</v>
      </c>
      <c r="AV17" s="49" t="b">
        <v>0</v>
      </c>
      <c r="AW17" s="49" t="b">
        <v>0</v>
      </c>
      <c r="AX17" s="49" t="b">
        <v>0</v>
      </c>
      <c r="AY17" s="49" t="b">
        <v>0</v>
      </c>
      <c r="AZ17" s="49" t="b">
        <v>1</v>
      </c>
      <c r="BA17" s="49" t="b">
        <v>1</v>
      </c>
      <c r="BB17" s="49" t="b">
        <v>1</v>
      </c>
      <c r="BC17" s="49" t="b">
        <v>1</v>
      </c>
      <c r="BD17" s="49" t="b">
        <v>1</v>
      </c>
      <c r="BE17" s="49" t="b">
        <v>1</v>
      </c>
      <c r="BF17" s="49" t="b">
        <v>1</v>
      </c>
      <c r="BG17" s="49" t="b">
        <v>1</v>
      </c>
      <c r="BH17" s="49" t="b">
        <v>1</v>
      </c>
      <c r="BI17" s="49" t="b">
        <v>1</v>
      </c>
      <c r="BJ17" s="49" t="b">
        <v>1</v>
      </c>
      <c r="BK17" s="49" t="b">
        <v>1</v>
      </c>
      <c r="BL17" s="49" t="b">
        <v>0</v>
      </c>
      <c r="BM17" s="49" t="b">
        <v>0</v>
      </c>
      <c r="BN17" s="49" t="b">
        <v>0</v>
      </c>
      <c r="BO17" s="49" t="b">
        <v>0</v>
      </c>
      <c r="BP17" s="50" t="b">
        <v>0</v>
      </c>
      <c r="BQ17" s="49" t="b">
        <v>0</v>
      </c>
    </row>
    <row r="18" spans="2:70" ht="42.75" x14ac:dyDescent="0.45">
      <c r="B18" s="121">
        <v>14</v>
      </c>
      <c r="C18" s="124" t="s">
        <v>262</v>
      </c>
      <c r="D18" s="125" t="s">
        <v>273</v>
      </c>
      <c r="E18" s="48" t="b">
        <v>0</v>
      </c>
      <c r="F18" s="49" t="b">
        <v>0</v>
      </c>
      <c r="G18" s="49" t="b">
        <v>0</v>
      </c>
      <c r="H18" s="49" t="b">
        <v>0</v>
      </c>
      <c r="I18" s="49" t="b">
        <v>1</v>
      </c>
      <c r="J18" s="49" t="b">
        <v>0</v>
      </c>
      <c r="K18" s="49" t="b">
        <v>0</v>
      </c>
      <c r="L18" s="49" t="b">
        <v>0</v>
      </c>
      <c r="M18" s="49" t="b">
        <v>0</v>
      </c>
      <c r="N18" s="49" t="b">
        <v>0</v>
      </c>
      <c r="O18" s="49" t="b">
        <v>0</v>
      </c>
      <c r="P18" s="49" t="b">
        <v>0</v>
      </c>
      <c r="Q18" s="49" t="b">
        <v>1</v>
      </c>
      <c r="R18" s="49" t="b">
        <v>0</v>
      </c>
      <c r="S18" s="49" t="b">
        <v>0</v>
      </c>
      <c r="T18" s="49" t="b">
        <v>0</v>
      </c>
      <c r="U18" s="49" t="b">
        <v>0</v>
      </c>
      <c r="V18" s="49" t="b">
        <v>0</v>
      </c>
      <c r="W18" s="49" t="b">
        <v>0</v>
      </c>
      <c r="X18" s="49" t="b">
        <v>0</v>
      </c>
      <c r="Y18" s="49" t="b">
        <v>1</v>
      </c>
      <c r="Z18" s="49" t="b">
        <v>0</v>
      </c>
      <c r="AA18" s="49" t="b">
        <v>0</v>
      </c>
      <c r="AB18" s="49" t="b">
        <v>0</v>
      </c>
      <c r="AC18" s="49" t="b">
        <v>0</v>
      </c>
      <c r="AD18" s="49" t="b">
        <v>0</v>
      </c>
      <c r="AE18" s="49" t="b">
        <v>0</v>
      </c>
      <c r="AF18" s="49" t="b">
        <v>0</v>
      </c>
      <c r="AG18" s="49" t="b">
        <v>0</v>
      </c>
      <c r="AH18" s="49" t="b">
        <v>0</v>
      </c>
      <c r="AI18" s="49" t="b">
        <v>0</v>
      </c>
      <c r="AJ18" s="49" t="b">
        <v>0</v>
      </c>
      <c r="AK18" s="49" t="b">
        <v>0</v>
      </c>
      <c r="AL18" s="49" t="b">
        <v>0</v>
      </c>
      <c r="AM18" s="49" t="b">
        <v>0</v>
      </c>
      <c r="AN18" s="49" t="b">
        <v>0</v>
      </c>
      <c r="AO18" s="49" t="b">
        <v>0</v>
      </c>
      <c r="AP18" s="49" t="b">
        <v>0</v>
      </c>
      <c r="AQ18" s="49" t="b">
        <v>0</v>
      </c>
      <c r="AR18" s="49" t="b">
        <v>0</v>
      </c>
      <c r="AS18" s="49" t="b">
        <v>0</v>
      </c>
      <c r="AT18" s="49" t="b">
        <v>0</v>
      </c>
      <c r="AU18" s="49" t="b">
        <v>0</v>
      </c>
      <c r="AV18" s="49" t="b">
        <v>0</v>
      </c>
      <c r="AW18" s="49" t="b">
        <v>0</v>
      </c>
      <c r="AX18" s="49" t="b">
        <v>0</v>
      </c>
      <c r="AY18" s="49" t="b">
        <v>0</v>
      </c>
      <c r="AZ18" s="49" t="b">
        <v>0</v>
      </c>
      <c r="BA18" s="49" t="b">
        <v>0</v>
      </c>
      <c r="BB18" s="49" t="b">
        <v>0</v>
      </c>
      <c r="BC18" s="49" t="b">
        <v>0</v>
      </c>
      <c r="BD18" s="49" t="b">
        <v>0</v>
      </c>
      <c r="BE18" s="49" t="b">
        <v>0</v>
      </c>
      <c r="BF18" s="49" t="b">
        <v>0</v>
      </c>
      <c r="BG18" s="49" t="b">
        <v>0</v>
      </c>
      <c r="BH18" s="49" t="b">
        <v>0</v>
      </c>
      <c r="BI18" s="49" t="b">
        <v>0</v>
      </c>
      <c r="BJ18" s="49" t="b">
        <v>0</v>
      </c>
      <c r="BK18" s="49" t="b">
        <v>0</v>
      </c>
      <c r="BL18" s="49" t="b">
        <v>0</v>
      </c>
      <c r="BM18" s="49" t="b">
        <v>0</v>
      </c>
      <c r="BN18" s="49" t="b">
        <v>0</v>
      </c>
      <c r="BO18" s="49" t="b">
        <v>0</v>
      </c>
      <c r="BP18" s="50" t="b">
        <v>0</v>
      </c>
      <c r="BQ18" s="49" t="b">
        <v>0</v>
      </c>
    </row>
    <row r="19" spans="2:70" ht="42.75" x14ac:dyDescent="0.45">
      <c r="B19" s="121">
        <v>15</v>
      </c>
      <c r="C19" s="124" t="s">
        <v>388</v>
      </c>
      <c r="D19" s="125" t="s">
        <v>381</v>
      </c>
      <c r="E19" s="51" t="b">
        <v>0</v>
      </c>
      <c r="F19" s="52" t="b">
        <v>0</v>
      </c>
      <c r="G19" s="52" t="b">
        <v>0</v>
      </c>
      <c r="H19" s="52" t="b">
        <v>0</v>
      </c>
      <c r="I19" s="52" t="b">
        <v>0</v>
      </c>
      <c r="J19" s="52" t="b">
        <v>0</v>
      </c>
      <c r="K19" s="52" t="b">
        <v>0</v>
      </c>
      <c r="L19" s="52" t="b">
        <v>0</v>
      </c>
      <c r="M19" s="52" t="b">
        <v>1</v>
      </c>
      <c r="N19" s="52" t="b">
        <v>1</v>
      </c>
      <c r="O19" s="52" t="b">
        <v>0</v>
      </c>
      <c r="P19" s="52" t="b">
        <v>0</v>
      </c>
      <c r="Q19" s="52" t="b">
        <v>0</v>
      </c>
      <c r="R19" s="52" t="b">
        <v>0</v>
      </c>
      <c r="S19" s="52" t="b">
        <v>0</v>
      </c>
      <c r="T19" s="52" t="b">
        <v>0</v>
      </c>
      <c r="U19" s="52" t="b">
        <v>1</v>
      </c>
      <c r="V19" s="52" t="b">
        <v>1</v>
      </c>
      <c r="W19" s="52" t="b">
        <v>0</v>
      </c>
      <c r="X19" s="52" t="b">
        <v>0</v>
      </c>
      <c r="Y19" s="52" t="b">
        <v>0</v>
      </c>
      <c r="Z19" s="52" t="b">
        <v>0</v>
      </c>
      <c r="AA19" s="52" t="b">
        <v>0</v>
      </c>
      <c r="AB19" s="52" t="b">
        <v>0</v>
      </c>
      <c r="AC19" s="52" t="b">
        <v>1</v>
      </c>
      <c r="AD19" s="52" t="b">
        <v>1</v>
      </c>
      <c r="AE19" s="52" t="b">
        <v>0</v>
      </c>
      <c r="AF19" s="52" t="b">
        <v>0</v>
      </c>
      <c r="AG19" s="52" t="b">
        <v>0</v>
      </c>
      <c r="AH19" s="52" t="b">
        <v>0</v>
      </c>
      <c r="AI19" s="52" t="b">
        <v>0</v>
      </c>
      <c r="AJ19" s="52" t="b">
        <v>0</v>
      </c>
      <c r="AK19" s="52" t="b">
        <v>1</v>
      </c>
      <c r="AL19" s="52" t="b">
        <v>0</v>
      </c>
      <c r="AM19" s="52" t="b">
        <v>0</v>
      </c>
      <c r="AN19" s="52" t="b">
        <v>0</v>
      </c>
      <c r="AO19" s="52" t="b">
        <v>0</v>
      </c>
      <c r="AP19" s="52" t="b">
        <v>0</v>
      </c>
      <c r="AQ19" s="52" t="b">
        <v>0</v>
      </c>
      <c r="AR19" s="52" t="b">
        <v>1</v>
      </c>
      <c r="AS19" s="52" t="b">
        <v>0</v>
      </c>
      <c r="AT19" s="52" t="b">
        <v>0</v>
      </c>
      <c r="AU19" s="52" t="b">
        <v>0</v>
      </c>
      <c r="AV19" s="52" t="b">
        <v>0</v>
      </c>
      <c r="AW19" s="52" t="b">
        <v>0</v>
      </c>
      <c r="AX19" s="52" t="b">
        <v>0</v>
      </c>
      <c r="AY19" s="52" t="b">
        <v>1</v>
      </c>
      <c r="AZ19" s="52" t="b">
        <v>0</v>
      </c>
      <c r="BA19" s="52" t="b">
        <v>0</v>
      </c>
      <c r="BB19" s="52" t="b">
        <v>0</v>
      </c>
      <c r="BC19" s="52" t="b">
        <v>0</v>
      </c>
      <c r="BD19" s="52" t="b">
        <v>0</v>
      </c>
      <c r="BE19" s="52" t="b">
        <v>0</v>
      </c>
      <c r="BF19" s="52" t="b">
        <v>0</v>
      </c>
      <c r="BG19" s="52" t="b">
        <v>0</v>
      </c>
      <c r="BH19" s="52" t="b">
        <v>0</v>
      </c>
      <c r="BI19" s="52" t="b">
        <v>0</v>
      </c>
      <c r="BJ19" s="52" t="b">
        <v>0</v>
      </c>
      <c r="BK19" s="52" t="b">
        <v>0</v>
      </c>
      <c r="BL19" s="52" t="b">
        <v>0</v>
      </c>
      <c r="BM19" s="52" t="b">
        <v>0</v>
      </c>
      <c r="BN19" s="52" t="b">
        <v>0</v>
      </c>
      <c r="BO19" s="52" t="b">
        <v>0</v>
      </c>
      <c r="BP19" s="53" t="b">
        <v>0</v>
      </c>
      <c r="BQ19" s="52" t="b">
        <v>0</v>
      </c>
    </row>
    <row r="20" spans="2:70" s="10" customFormat="1" x14ac:dyDescent="0.45">
      <c r="B20" s="54"/>
      <c r="C20" s="54"/>
      <c r="E20" s="55"/>
      <c r="G20" s="55"/>
      <c r="O20" s="55"/>
      <c r="W20" s="55"/>
      <c r="AE20" s="55"/>
      <c r="AL20" s="55"/>
      <c r="AS20" s="55"/>
      <c r="AZ20" s="55"/>
      <c r="BF20" s="55"/>
      <c r="BL20" s="55"/>
      <c r="BR20" s="55"/>
    </row>
    <row r="21" spans="2:70" x14ac:dyDescent="0.45">
      <c r="B21" s="31"/>
      <c r="C21" s="31"/>
    </row>
    <row r="22" spans="2:70" x14ac:dyDescent="0.45">
      <c r="B22" s="31"/>
      <c r="C22" s="31"/>
    </row>
    <row r="23" spans="2:70" x14ac:dyDescent="0.45">
      <c r="B23" s="31"/>
      <c r="C23" s="31"/>
    </row>
    <row r="24" spans="2:70" x14ac:dyDescent="0.45">
      <c r="B24" s="31"/>
      <c r="C24" s="31"/>
    </row>
  </sheetData>
  <sheetProtection algorithmName="SHA-512" hashValue="e3rATF1MKRUQCaK2E0S1aB/ZBQ3QceebjwrUM9duqFliadEbT0DvS0tvkQhqeos7co9ECxgfFZ5FUaMzh3vY4g==" saltValue="hNofMxYFH+PF96GSkj1gXw==" spinCount="100000" sheet="1" objects="1" scenarios="1"/>
  <mergeCells count="1">
    <mergeCell ref="B2:D2"/>
  </mergeCells>
  <conditionalFormatting sqref="E5:BQ19">
    <cfRule type="expression" dxfId="44" priority="2">
      <formula>E5</formula>
    </cfRule>
  </conditionalFormatting>
  <printOptions gridLines="1"/>
  <pageMargins left="0.70866141732283472" right="0.70866141732283472" top="0.74803149606299213" bottom="0.74803149606299213" header="0.31496062992125984" footer="0.31496062992125984"/>
  <pageSetup paperSize="8"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BR23"/>
  <sheetViews>
    <sheetView zoomScaleNormal="100" workbookViewId="0">
      <pane xSplit="1" ySplit="4" topLeftCell="B17" activePane="bottomRight" state="frozen"/>
      <selection pane="topRight" activeCell="B1" sqref="B1"/>
      <selection pane="bottomLeft" activeCell="A5" sqref="A5"/>
      <selection pane="bottomRight" activeCell="D20" sqref="D20"/>
    </sheetView>
  </sheetViews>
  <sheetFormatPr defaultRowHeight="14.25" x14ac:dyDescent="0.45"/>
  <cols>
    <col min="1" max="1" width="3.46484375" customWidth="1"/>
    <col min="2" max="2" width="3.53125" style="1" customWidth="1"/>
    <col min="3" max="3" width="46.46484375" style="1" customWidth="1"/>
    <col min="4" max="4" width="74.46484375" customWidth="1"/>
  </cols>
  <sheetData>
    <row r="2" spans="2:70" ht="40.15" customHeight="1" x14ac:dyDescent="0.45">
      <c r="B2" s="307" t="s">
        <v>276</v>
      </c>
      <c r="C2" s="308"/>
      <c r="D2" s="309"/>
      <c r="E2" s="11"/>
      <c r="O2" s="43"/>
      <c r="W2" s="43"/>
      <c r="AE2" s="43"/>
      <c r="AL2" s="43"/>
      <c r="AS2" s="43"/>
      <c r="AZ2" s="43"/>
      <c r="BF2" s="43"/>
      <c r="BL2" s="43"/>
      <c r="BR2" s="43"/>
    </row>
    <row r="3" spans="2:70" x14ac:dyDescent="0.45">
      <c r="D3" s="4"/>
    </row>
    <row r="4" spans="2:70" s="1" customFormat="1" x14ac:dyDescent="0.45">
      <c r="B4" s="120" t="s">
        <v>31</v>
      </c>
      <c r="C4" s="120" t="s">
        <v>250</v>
      </c>
      <c r="D4" s="120" t="s">
        <v>277</v>
      </c>
    </row>
    <row r="5" spans="2:70" ht="185.25" x14ac:dyDescent="0.45">
      <c r="B5" s="121">
        <v>1</v>
      </c>
      <c r="C5" s="123" t="s">
        <v>278</v>
      </c>
      <c r="D5" s="122" t="s">
        <v>389</v>
      </c>
    </row>
    <row r="6" spans="2:70" ht="28.5" x14ac:dyDescent="0.45">
      <c r="B6" s="121">
        <v>2</v>
      </c>
      <c r="C6" s="123" t="s">
        <v>279</v>
      </c>
      <c r="D6" s="122" t="s">
        <v>295</v>
      </c>
    </row>
    <row r="7" spans="2:70" ht="28.5" x14ac:dyDescent="0.45">
      <c r="B7" s="121">
        <v>3</v>
      </c>
      <c r="C7" s="123" t="s">
        <v>280</v>
      </c>
      <c r="D7" s="122" t="s">
        <v>300</v>
      </c>
    </row>
    <row r="8" spans="2:70" ht="28.5" x14ac:dyDescent="0.45">
      <c r="B8" s="121">
        <v>4</v>
      </c>
      <c r="C8" s="123" t="s">
        <v>281</v>
      </c>
      <c r="D8" s="122" t="s">
        <v>301</v>
      </c>
    </row>
    <row r="9" spans="2:70" ht="28.5" x14ac:dyDescent="0.45">
      <c r="B9" s="121">
        <v>5</v>
      </c>
      <c r="C9" s="123" t="s">
        <v>282</v>
      </c>
      <c r="D9" s="122" t="s">
        <v>296</v>
      </c>
    </row>
    <row r="10" spans="2:70" ht="28.5" x14ac:dyDescent="0.45">
      <c r="B10" s="121">
        <v>6</v>
      </c>
      <c r="C10" s="123" t="s">
        <v>375</v>
      </c>
      <c r="D10" s="122" t="s">
        <v>297</v>
      </c>
    </row>
    <row r="11" spans="2:70" ht="28.5" x14ac:dyDescent="0.45">
      <c r="B11" s="121">
        <v>7</v>
      </c>
      <c r="C11" s="123" t="s">
        <v>283</v>
      </c>
      <c r="D11" s="122" t="s">
        <v>302</v>
      </c>
    </row>
    <row r="12" spans="2:70" ht="28.5" x14ac:dyDescent="0.45">
      <c r="B12" s="121">
        <v>8</v>
      </c>
      <c r="C12" s="123" t="s">
        <v>284</v>
      </c>
      <c r="D12" s="122" t="s">
        <v>298</v>
      </c>
    </row>
    <row r="13" spans="2:70" ht="28.5" x14ac:dyDescent="0.45">
      <c r="B13" s="121">
        <v>9</v>
      </c>
      <c r="C13" s="123" t="s">
        <v>285</v>
      </c>
      <c r="D13" s="122" t="s">
        <v>299</v>
      </c>
    </row>
    <row r="14" spans="2:70" ht="142.5" x14ac:dyDescent="0.45">
      <c r="B14" s="121">
        <v>10</v>
      </c>
      <c r="C14" s="123" t="s">
        <v>286</v>
      </c>
      <c r="D14" s="122" t="s">
        <v>303</v>
      </c>
    </row>
    <row r="15" spans="2:70" ht="142.5" x14ac:dyDescent="0.45">
      <c r="B15" s="121">
        <v>11</v>
      </c>
      <c r="C15" s="123" t="s">
        <v>287</v>
      </c>
      <c r="D15" s="122" t="s">
        <v>376</v>
      </c>
    </row>
    <row r="16" spans="2:70" ht="28.5" x14ac:dyDescent="0.45">
      <c r="B16" s="121">
        <v>12</v>
      </c>
      <c r="C16" s="123" t="s">
        <v>288</v>
      </c>
      <c r="D16" s="122" t="s">
        <v>304</v>
      </c>
    </row>
    <row r="17" spans="2:4" ht="28.5" x14ac:dyDescent="0.45">
      <c r="B17" s="121">
        <v>13</v>
      </c>
      <c r="C17" s="123" t="s">
        <v>289</v>
      </c>
      <c r="D17" s="122" t="s">
        <v>377</v>
      </c>
    </row>
    <row r="18" spans="2:4" ht="28.5" x14ac:dyDescent="0.45">
      <c r="B18" s="121">
        <v>14</v>
      </c>
      <c r="C18" s="123" t="s">
        <v>390</v>
      </c>
      <c r="D18" s="122" t="s">
        <v>305</v>
      </c>
    </row>
    <row r="19" spans="2:4" ht="28.5" x14ac:dyDescent="0.45">
      <c r="B19" s="121">
        <v>15</v>
      </c>
      <c r="C19" s="123" t="s">
        <v>290</v>
      </c>
      <c r="D19" s="122" t="s">
        <v>420</v>
      </c>
    </row>
    <row r="20" spans="2:4" ht="28.5" x14ac:dyDescent="0.45">
      <c r="B20" s="121">
        <v>16</v>
      </c>
      <c r="C20" s="123" t="s">
        <v>291</v>
      </c>
      <c r="D20" s="122" t="s">
        <v>306</v>
      </c>
    </row>
    <row r="21" spans="2:4" ht="28.5" x14ac:dyDescent="0.45">
      <c r="B21" s="121">
        <v>17</v>
      </c>
      <c r="C21" s="123" t="s">
        <v>292</v>
      </c>
      <c r="D21" s="122" t="s">
        <v>307</v>
      </c>
    </row>
    <row r="22" spans="2:4" ht="28.5" x14ac:dyDescent="0.45">
      <c r="B22" s="121">
        <v>18</v>
      </c>
      <c r="C22" s="123" t="s">
        <v>293</v>
      </c>
      <c r="D22" s="122" t="s">
        <v>308</v>
      </c>
    </row>
    <row r="23" spans="2:4" ht="28.5" x14ac:dyDescent="0.45">
      <c r="B23" s="121">
        <v>19</v>
      </c>
      <c r="C23" s="123" t="s">
        <v>294</v>
      </c>
      <c r="D23" s="122" t="s">
        <v>309</v>
      </c>
    </row>
  </sheetData>
  <sheetProtection algorithmName="SHA-512" hashValue="whU08375m2GZT1pKum1eWcOP+V+8Y+vMMBnX1zLwVJOlew07iQlESAJ1O+GFH3IkULjpcW7R1xq1mAn3xE95Vw==" saltValue="Ysp96sbUOcA7eW4Wxik4Pw==" spinCount="100000" sheet="1" objects="1" scenarios="1"/>
  <mergeCells count="1">
    <mergeCell ref="B2:D2"/>
  </mergeCell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BT291"/>
  <sheetViews>
    <sheetView zoomScale="60" zoomScaleNormal="60" workbookViewId="0">
      <pane xSplit="4" ySplit="5" topLeftCell="E226" activePane="bottomRight" state="frozen"/>
      <selection pane="topRight" activeCell="E1" sqref="E1"/>
      <selection pane="bottomLeft" activeCell="A6" sqref="A6"/>
      <selection pane="bottomRight" activeCell="AB4" sqref="AB4:AF4"/>
    </sheetView>
  </sheetViews>
  <sheetFormatPr defaultRowHeight="14.25" x14ac:dyDescent="0.45"/>
  <cols>
    <col min="2" max="4" width="9" style="1"/>
    <col min="5" max="5" width="32" customWidth="1"/>
    <col min="6" max="6" width="5.265625" customWidth="1"/>
    <col min="7" max="8" width="5.265625" style="2" customWidth="1"/>
    <col min="9" max="9" width="5.265625" style="36" customWidth="1"/>
    <col min="10" max="11" width="5.265625" style="2" customWidth="1"/>
    <col min="12" max="16" width="6.53125" style="2" customWidth="1"/>
    <col min="17" max="17" width="5.265625" style="36" customWidth="1"/>
    <col min="18" max="19" width="5.265625" style="2" customWidth="1"/>
    <col min="20" max="24" width="6.53125" style="2" customWidth="1"/>
    <col min="25" max="25" width="5.265625" style="36" customWidth="1"/>
    <col min="26" max="27" width="5.265625" style="2" customWidth="1"/>
    <col min="28" max="32" width="6.53125" style="2" customWidth="1"/>
    <col min="33" max="33" width="5.265625" style="36" customWidth="1"/>
    <col min="34" max="39" width="5.265625" style="2" customWidth="1"/>
    <col min="40" max="40" width="5.265625" style="36" customWidth="1"/>
    <col min="41" max="46" width="5.265625" style="2" customWidth="1"/>
    <col min="47" max="47" width="5.265625" style="36" customWidth="1"/>
    <col min="48" max="53" width="5.265625" style="2" customWidth="1"/>
    <col min="54" max="54" width="5.265625" style="36" customWidth="1"/>
    <col min="55" max="59" width="5.265625" style="2" customWidth="1"/>
    <col min="60" max="60" width="5.265625" style="36" customWidth="1"/>
    <col min="61" max="65" width="5.265625" style="2" customWidth="1"/>
    <col min="66" max="66" width="5.265625" style="36" customWidth="1"/>
    <col min="67" max="71" width="5.265625" style="2" customWidth="1"/>
    <col min="72" max="72" width="9" style="43"/>
  </cols>
  <sheetData>
    <row r="2" spans="2:72" s="32" customFormat="1" x14ac:dyDescent="0.45">
      <c r="B2" s="32" t="s">
        <v>83</v>
      </c>
      <c r="D2" s="32" t="s">
        <v>84</v>
      </c>
      <c r="E2" s="32" t="s">
        <v>85</v>
      </c>
      <c r="G2" s="32" t="s">
        <v>32</v>
      </c>
      <c r="I2" s="34"/>
      <c r="Q2" s="34"/>
      <c r="Y2" s="34"/>
      <c r="AG2" s="34"/>
      <c r="AN2" s="34"/>
      <c r="AU2" s="34"/>
      <c r="BB2" s="34"/>
      <c r="BH2" s="34"/>
      <c r="BN2" s="34"/>
      <c r="BT2" s="34"/>
    </row>
    <row r="3" spans="2:72" s="32" customFormat="1" x14ac:dyDescent="0.45">
      <c r="G3" s="32" t="s">
        <v>1</v>
      </c>
      <c r="I3" s="34" t="s">
        <v>3</v>
      </c>
      <c r="Q3" s="34"/>
      <c r="Y3" s="34"/>
      <c r="AG3" s="34" t="s">
        <v>4</v>
      </c>
      <c r="AN3" s="34"/>
      <c r="AU3" s="34"/>
      <c r="BB3" s="34" t="s">
        <v>5</v>
      </c>
      <c r="BH3" s="34"/>
      <c r="BN3" s="34"/>
      <c r="BT3" s="34"/>
    </row>
    <row r="4" spans="2:72" s="31" customFormat="1" ht="28.5" x14ac:dyDescent="0.45">
      <c r="G4" s="33" t="s">
        <v>33</v>
      </c>
      <c r="H4" s="33" t="s">
        <v>34</v>
      </c>
      <c r="I4" s="35" t="s">
        <v>35</v>
      </c>
      <c r="J4" s="33" t="s">
        <v>37</v>
      </c>
      <c r="K4" s="33" t="s">
        <v>38</v>
      </c>
      <c r="L4" s="58" t="s">
        <v>90</v>
      </c>
      <c r="M4" s="59" t="s">
        <v>91</v>
      </c>
      <c r="N4" s="58" t="s">
        <v>92</v>
      </c>
      <c r="O4" s="59" t="s">
        <v>93</v>
      </c>
      <c r="P4" s="58" t="s">
        <v>94</v>
      </c>
      <c r="Q4" s="60" t="s">
        <v>36</v>
      </c>
      <c r="R4" s="61" t="s">
        <v>39</v>
      </c>
      <c r="S4" s="61" t="s">
        <v>40</v>
      </c>
      <c r="T4" s="58" t="s">
        <v>153</v>
      </c>
      <c r="U4" s="59" t="s">
        <v>154</v>
      </c>
      <c r="V4" s="58" t="s">
        <v>155</v>
      </c>
      <c r="W4" s="59" t="s">
        <v>156</v>
      </c>
      <c r="X4" s="58" t="s">
        <v>157</v>
      </c>
      <c r="Y4" s="60" t="s">
        <v>41</v>
      </c>
      <c r="Z4" s="61" t="s">
        <v>42</v>
      </c>
      <c r="AA4" s="61" t="s">
        <v>43</v>
      </c>
      <c r="AB4" s="58" t="s">
        <v>158</v>
      </c>
      <c r="AC4" s="59" t="s">
        <v>159</v>
      </c>
      <c r="AD4" s="58" t="s">
        <v>160</v>
      </c>
      <c r="AE4" s="59" t="s">
        <v>161</v>
      </c>
      <c r="AF4" s="58" t="s">
        <v>162</v>
      </c>
      <c r="AG4" s="35" t="s">
        <v>44</v>
      </c>
      <c r="AH4" s="33" t="s">
        <v>45</v>
      </c>
      <c r="AI4" s="33" t="s">
        <v>46</v>
      </c>
      <c r="AJ4" s="33" t="s">
        <v>47</v>
      </c>
      <c r="AK4" s="33" t="s">
        <v>48</v>
      </c>
      <c r="AL4" s="33" t="s">
        <v>49</v>
      </c>
      <c r="AM4" s="33" t="s">
        <v>50</v>
      </c>
      <c r="AN4" s="35" t="s">
        <v>58</v>
      </c>
      <c r="AO4" s="33" t="s">
        <v>59</v>
      </c>
      <c r="AP4" s="33" t="s">
        <v>60</v>
      </c>
      <c r="AQ4" s="33" t="s">
        <v>61</v>
      </c>
      <c r="AR4" s="33" t="s">
        <v>62</v>
      </c>
      <c r="AS4" s="33" t="s">
        <v>63</v>
      </c>
      <c r="AT4" s="33" t="s">
        <v>64</v>
      </c>
      <c r="AU4" s="35" t="s">
        <v>51</v>
      </c>
      <c r="AV4" s="33" t="s">
        <v>52</v>
      </c>
      <c r="AW4" s="33" t="s">
        <v>53</v>
      </c>
      <c r="AX4" s="33" t="s">
        <v>54</v>
      </c>
      <c r="AY4" s="33" t="s">
        <v>55</v>
      </c>
      <c r="AZ4" s="33" t="s">
        <v>56</v>
      </c>
      <c r="BA4" s="33" t="s">
        <v>57</v>
      </c>
      <c r="BB4" s="35" t="s">
        <v>65</v>
      </c>
      <c r="BC4" s="33" t="s">
        <v>66</v>
      </c>
      <c r="BD4" s="33" t="s">
        <v>80</v>
      </c>
      <c r="BE4" s="33" t="s">
        <v>67</v>
      </c>
      <c r="BF4" s="33" t="s">
        <v>68</v>
      </c>
      <c r="BG4" s="33" t="s">
        <v>69</v>
      </c>
      <c r="BH4" s="35" t="s">
        <v>70</v>
      </c>
      <c r="BI4" s="33" t="s">
        <v>71</v>
      </c>
      <c r="BJ4" s="33" t="s">
        <v>81</v>
      </c>
      <c r="BK4" s="33" t="s">
        <v>72</v>
      </c>
      <c r="BL4" s="33" t="s">
        <v>73</v>
      </c>
      <c r="BM4" s="33" t="s">
        <v>74</v>
      </c>
      <c r="BN4" s="35" t="s">
        <v>75</v>
      </c>
      <c r="BO4" s="33" t="s">
        <v>76</v>
      </c>
      <c r="BP4" s="33" t="s">
        <v>82</v>
      </c>
      <c r="BQ4" s="33" t="s">
        <v>77</v>
      </c>
      <c r="BR4" s="33" t="s">
        <v>78</v>
      </c>
      <c r="BS4" s="33" t="s">
        <v>79</v>
      </c>
      <c r="BT4" s="57"/>
    </row>
    <row r="5" spans="2:72" s="31" customFormat="1" x14ac:dyDescent="0.45">
      <c r="E5" s="33">
        <v>1</v>
      </c>
      <c r="F5" s="33">
        <v>2</v>
      </c>
      <c r="G5" s="33">
        <v>3</v>
      </c>
      <c r="H5" s="33">
        <v>4</v>
      </c>
      <c r="I5" s="35">
        <v>5</v>
      </c>
      <c r="J5" s="33">
        <v>6</v>
      </c>
      <c r="K5" s="33">
        <v>7</v>
      </c>
      <c r="L5" s="58">
        <v>8</v>
      </c>
      <c r="M5" s="59">
        <v>9</v>
      </c>
      <c r="N5" s="58">
        <v>10</v>
      </c>
      <c r="O5" s="59">
        <v>11</v>
      </c>
      <c r="P5" s="58">
        <v>12</v>
      </c>
      <c r="Q5" s="60">
        <v>13</v>
      </c>
      <c r="R5" s="61">
        <v>14</v>
      </c>
      <c r="S5" s="61">
        <v>15</v>
      </c>
      <c r="T5" s="58">
        <v>16</v>
      </c>
      <c r="U5" s="59">
        <v>17</v>
      </c>
      <c r="V5" s="58">
        <v>18</v>
      </c>
      <c r="W5" s="59">
        <v>19</v>
      </c>
      <c r="X5" s="58">
        <v>20</v>
      </c>
      <c r="Y5" s="60">
        <v>21</v>
      </c>
      <c r="Z5" s="61">
        <v>22</v>
      </c>
      <c r="AA5" s="61">
        <v>23</v>
      </c>
      <c r="AB5" s="58">
        <v>24</v>
      </c>
      <c r="AC5" s="59">
        <v>25</v>
      </c>
      <c r="AD5" s="58">
        <v>26</v>
      </c>
      <c r="AE5" s="59">
        <v>27</v>
      </c>
      <c r="AF5" s="58">
        <v>28</v>
      </c>
      <c r="AG5" s="35">
        <v>29</v>
      </c>
      <c r="AH5" s="33">
        <v>30</v>
      </c>
      <c r="AI5" s="33">
        <v>31</v>
      </c>
      <c r="AJ5" s="33">
        <v>32</v>
      </c>
      <c r="AK5" s="33">
        <v>33</v>
      </c>
      <c r="AL5" s="33">
        <v>34</v>
      </c>
      <c r="AM5" s="33">
        <v>35</v>
      </c>
      <c r="AN5" s="35">
        <v>36</v>
      </c>
      <c r="AO5" s="33">
        <v>37</v>
      </c>
      <c r="AP5" s="33">
        <v>38</v>
      </c>
      <c r="AQ5" s="33">
        <v>39</v>
      </c>
      <c r="AR5" s="33">
        <v>40</v>
      </c>
      <c r="AS5" s="33">
        <v>41</v>
      </c>
      <c r="AT5" s="33">
        <v>42</v>
      </c>
      <c r="AU5" s="35">
        <v>43</v>
      </c>
      <c r="AV5" s="33">
        <v>44</v>
      </c>
      <c r="AW5" s="33">
        <v>45</v>
      </c>
      <c r="AX5" s="33">
        <v>46</v>
      </c>
      <c r="AY5" s="33">
        <v>47</v>
      </c>
      <c r="AZ5" s="33">
        <v>48</v>
      </c>
      <c r="BA5" s="33">
        <v>49</v>
      </c>
      <c r="BB5" s="35">
        <v>50</v>
      </c>
      <c r="BC5" s="33">
        <v>51</v>
      </c>
      <c r="BD5" s="33">
        <v>52</v>
      </c>
      <c r="BE5" s="33">
        <v>53</v>
      </c>
      <c r="BF5" s="33">
        <v>54</v>
      </c>
      <c r="BG5" s="33">
        <v>55</v>
      </c>
      <c r="BH5" s="35">
        <v>56</v>
      </c>
      <c r="BI5" s="33">
        <v>57</v>
      </c>
      <c r="BJ5" s="33">
        <v>58</v>
      </c>
      <c r="BK5" s="33">
        <v>59</v>
      </c>
      <c r="BL5" s="33">
        <v>60</v>
      </c>
      <c r="BM5" s="33">
        <v>61</v>
      </c>
      <c r="BN5" s="35">
        <v>62</v>
      </c>
      <c r="BO5" s="33">
        <v>63</v>
      </c>
      <c r="BP5" s="33">
        <v>64</v>
      </c>
      <c r="BQ5" s="33">
        <v>65</v>
      </c>
      <c r="BR5" s="33">
        <v>66</v>
      </c>
      <c r="BS5" s="33">
        <v>67</v>
      </c>
      <c r="BT5" s="57"/>
    </row>
    <row r="6" spans="2:72" s="10" customFormat="1" x14ac:dyDescent="0.45">
      <c r="B6" s="25">
        <v>1</v>
      </c>
      <c r="C6" s="25">
        <v>1</v>
      </c>
      <c r="D6" s="25">
        <v>1</v>
      </c>
      <c r="E6" s="10" t="str">
        <f t="shared" ref="E6:E37" si="0">Tous</f>
        <v>Alle</v>
      </c>
      <c r="G6" s="23"/>
      <c r="H6" s="23"/>
      <c r="I6" s="37"/>
      <c r="J6" s="23"/>
      <c r="K6" s="23"/>
      <c r="L6" s="23"/>
      <c r="M6" s="23"/>
      <c r="N6" s="23"/>
      <c r="O6" s="23"/>
      <c r="P6" s="23"/>
      <c r="Q6" s="37"/>
      <c r="R6" s="23"/>
      <c r="S6" s="23"/>
      <c r="T6" s="23"/>
      <c r="U6" s="23"/>
      <c r="V6" s="23"/>
      <c r="W6" s="23"/>
      <c r="X6" s="23"/>
      <c r="Y6" s="37"/>
      <c r="Z6" s="23"/>
      <c r="AA6" s="23"/>
      <c r="AB6" s="23"/>
      <c r="AC6" s="23"/>
      <c r="AD6" s="23"/>
      <c r="AE6" s="23"/>
      <c r="AF6" s="23"/>
      <c r="AG6" s="37"/>
      <c r="AH6" s="23"/>
      <c r="AI6" s="23"/>
      <c r="AJ6" s="23"/>
      <c r="AK6" s="23"/>
      <c r="AL6" s="23"/>
      <c r="AM6" s="23"/>
      <c r="AN6" s="37"/>
      <c r="AO6" s="23"/>
      <c r="AP6" s="23"/>
      <c r="AQ6" s="23"/>
      <c r="AR6" s="23"/>
      <c r="AS6" s="23"/>
      <c r="AT6" s="23"/>
      <c r="AU6" s="37"/>
      <c r="AV6" s="23"/>
      <c r="AW6" s="23"/>
      <c r="AX6" s="23"/>
      <c r="AY6" s="23"/>
      <c r="AZ6" s="23"/>
      <c r="BA6" s="23"/>
      <c r="BB6" s="37"/>
      <c r="BC6" s="23"/>
      <c r="BD6" s="23"/>
      <c r="BE6" s="23"/>
      <c r="BF6" s="23"/>
      <c r="BG6" s="23"/>
      <c r="BH6" s="37"/>
      <c r="BI6" s="23"/>
      <c r="BJ6" s="23"/>
      <c r="BK6" s="23"/>
      <c r="BL6" s="23"/>
      <c r="BM6" s="23"/>
      <c r="BN6" s="37"/>
      <c r="BO6" s="23"/>
      <c r="BP6" s="23"/>
      <c r="BQ6" s="23"/>
      <c r="BR6" s="23"/>
      <c r="BS6" s="23"/>
      <c r="BT6" s="55"/>
    </row>
    <row r="7" spans="2:72" x14ac:dyDescent="0.45">
      <c r="C7" s="1">
        <v>2</v>
      </c>
      <c r="D7" s="1">
        <v>2</v>
      </c>
      <c r="E7" t="str">
        <f t="shared" si="0"/>
        <v>Alle</v>
      </c>
      <c r="AG7" s="36" t="s">
        <v>86</v>
      </c>
      <c r="AH7" s="2" t="s">
        <v>86</v>
      </c>
      <c r="AI7" s="2" t="s">
        <v>86</v>
      </c>
      <c r="AJ7" s="2" t="s">
        <v>86</v>
      </c>
      <c r="AK7" s="2" t="s">
        <v>86</v>
      </c>
      <c r="AL7" s="2" t="s">
        <v>86</v>
      </c>
      <c r="AM7" s="2" t="s">
        <v>86</v>
      </c>
      <c r="AN7" s="36" t="s">
        <v>86</v>
      </c>
      <c r="AO7" s="2" t="s">
        <v>86</v>
      </c>
      <c r="AP7" s="2" t="s">
        <v>86</v>
      </c>
      <c r="AQ7" s="2" t="s">
        <v>86</v>
      </c>
      <c r="AR7" s="2" t="s">
        <v>86</v>
      </c>
      <c r="AS7" s="2" t="s">
        <v>86</v>
      </c>
      <c r="AT7" s="2" t="s">
        <v>86</v>
      </c>
      <c r="AU7" s="36" t="s">
        <v>86</v>
      </c>
      <c r="AV7" s="2" t="s">
        <v>86</v>
      </c>
      <c r="AW7" s="2" t="s">
        <v>86</v>
      </c>
      <c r="AX7" s="2" t="s">
        <v>86</v>
      </c>
      <c r="AY7" s="2" t="s">
        <v>86</v>
      </c>
      <c r="AZ7" s="2" t="s">
        <v>86</v>
      </c>
      <c r="BA7" s="2" t="s">
        <v>86</v>
      </c>
      <c r="BB7" s="36" t="s">
        <v>86</v>
      </c>
      <c r="BC7" s="2" t="s">
        <v>86</v>
      </c>
      <c r="BD7" s="2" t="s">
        <v>86</v>
      </c>
      <c r="BE7" s="2" t="s">
        <v>86</v>
      </c>
      <c r="BF7" s="2" t="s">
        <v>86</v>
      </c>
      <c r="BG7" s="2" t="s">
        <v>86</v>
      </c>
      <c r="BH7" s="36" t="s">
        <v>86</v>
      </c>
      <c r="BI7" s="2" t="s">
        <v>86</v>
      </c>
      <c r="BJ7" s="2" t="s">
        <v>86</v>
      </c>
      <c r="BK7" s="2" t="s">
        <v>86</v>
      </c>
      <c r="BL7" s="2" t="s">
        <v>86</v>
      </c>
      <c r="BM7" s="2" t="s">
        <v>86</v>
      </c>
      <c r="BN7" s="36" t="s">
        <v>86</v>
      </c>
      <c r="BO7" s="2" t="s">
        <v>86</v>
      </c>
      <c r="BP7" s="2" t="s">
        <v>86</v>
      </c>
      <c r="BQ7" s="2" t="s">
        <v>86</v>
      </c>
      <c r="BR7" s="2" t="s">
        <v>86</v>
      </c>
      <c r="BS7" s="2" t="s">
        <v>86</v>
      </c>
    </row>
    <row r="8" spans="2:72" x14ac:dyDescent="0.45">
      <c r="C8" s="1">
        <v>3</v>
      </c>
      <c r="D8" s="1">
        <v>3</v>
      </c>
      <c r="E8" t="str">
        <f t="shared" si="0"/>
        <v>Alle</v>
      </c>
    </row>
    <row r="9" spans="2:72" x14ac:dyDescent="0.45">
      <c r="C9" s="1">
        <v>4</v>
      </c>
      <c r="D9" s="1">
        <v>4</v>
      </c>
      <c r="E9" t="str">
        <f t="shared" si="0"/>
        <v>Alle</v>
      </c>
    </row>
    <row r="10" spans="2:72" x14ac:dyDescent="0.45">
      <c r="C10" s="1">
        <v>5</v>
      </c>
      <c r="D10" s="1">
        <v>5</v>
      </c>
      <c r="E10" t="str">
        <f t="shared" si="0"/>
        <v>Alle</v>
      </c>
    </row>
    <row r="11" spans="2:72" x14ac:dyDescent="0.45">
      <c r="C11" s="1">
        <v>6</v>
      </c>
      <c r="D11" s="1">
        <v>6</v>
      </c>
      <c r="E11" t="str">
        <f t="shared" si="0"/>
        <v>Alle</v>
      </c>
      <c r="G11" s="2" t="s">
        <v>86</v>
      </c>
      <c r="H11" s="2" t="s">
        <v>86</v>
      </c>
      <c r="I11" s="36" t="s">
        <v>86</v>
      </c>
      <c r="J11" s="2" t="s">
        <v>86</v>
      </c>
      <c r="K11" s="2" t="s">
        <v>86</v>
      </c>
      <c r="L11" s="2" t="s">
        <v>86</v>
      </c>
      <c r="M11" s="2" t="s">
        <v>86</v>
      </c>
      <c r="N11" s="2" t="s">
        <v>86</v>
      </c>
      <c r="O11" s="2" t="s">
        <v>86</v>
      </c>
      <c r="P11" s="2" t="s">
        <v>86</v>
      </c>
      <c r="Q11" s="36" t="s">
        <v>86</v>
      </c>
      <c r="R11" s="2" t="s">
        <v>86</v>
      </c>
      <c r="S11" s="2" t="s">
        <v>86</v>
      </c>
      <c r="T11" s="2" t="s">
        <v>86</v>
      </c>
      <c r="U11" s="2" t="s">
        <v>86</v>
      </c>
      <c r="V11" s="2" t="s">
        <v>86</v>
      </c>
      <c r="W11" s="2" t="s">
        <v>86</v>
      </c>
      <c r="X11" s="2" t="s">
        <v>86</v>
      </c>
      <c r="Y11" s="36" t="s">
        <v>86</v>
      </c>
      <c r="Z11" s="2" t="s">
        <v>86</v>
      </c>
      <c r="AA11" s="2" t="s">
        <v>86</v>
      </c>
      <c r="AB11" s="2" t="s">
        <v>86</v>
      </c>
      <c r="AC11" s="2" t="s">
        <v>86</v>
      </c>
      <c r="AD11" s="2" t="s">
        <v>86</v>
      </c>
      <c r="AE11" s="2" t="s">
        <v>86</v>
      </c>
      <c r="AF11" s="2" t="s">
        <v>86</v>
      </c>
      <c r="AG11" s="36" t="s">
        <v>86</v>
      </c>
      <c r="AH11" s="2" t="s">
        <v>86</v>
      </c>
      <c r="AI11" s="2" t="s">
        <v>86</v>
      </c>
      <c r="AJ11" s="2" t="s">
        <v>86</v>
      </c>
      <c r="AK11" s="2" t="s">
        <v>86</v>
      </c>
      <c r="AL11" s="2" t="s">
        <v>86</v>
      </c>
      <c r="AM11" s="2" t="s">
        <v>86</v>
      </c>
      <c r="AN11" s="36" t="s">
        <v>86</v>
      </c>
      <c r="AO11" s="2" t="s">
        <v>86</v>
      </c>
      <c r="AP11" s="2" t="s">
        <v>86</v>
      </c>
      <c r="AQ11" s="2" t="s">
        <v>86</v>
      </c>
      <c r="AR11" s="2" t="s">
        <v>86</v>
      </c>
      <c r="AS11" s="2" t="s">
        <v>86</v>
      </c>
      <c r="AT11" s="2" t="s">
        <v>86</v>
      </c>
      <c r="BB11" s="36" t="s">
        <v>86</v>
      </c>
      <c r="BC11" s="2" t="s">
        <v>86</v>
      </c>
      <c r="BD11" s="2" t="s">
        <v>86</v>
      </c>
      <c r="BE11" s="2" t="s">
        <v>86</v>
      </c>
      <c r="BF11" s="2" t="s">
        <v>86</v>
      </c>
      <c r="BG11" s="2" t="s">
        <v>86</v>
      </c>
      <c r="BH11" s="36" t="s">
        <v>86</v>
      </c>
      <c r="BI11" s="2" t="s">
        <v>86</v>
      </c>
      <c r="BJ11" s="2" t="s">
        <v>86</v>
      </c>
      <c r="BK11" s="2" t="s">
        <v>86</v>
      </c>
      <c r="BL11" s="2" t="s">
        <v>86</v>
      </c>
      <c r="BM11" s="2" t="s">
        <v>86</v>
      </c>
    </row>
    <row r="12" spans="2:72" x14ac:dyDescent="0.45">
      <c r="C12" s="1">
        <v>7</v>
      </c>
      <c r="D12" s="1">
        <v>7</v>
      </c>
      <c r="E12" t="str">
        <f t="shared" si="0"/>
        <v>Alle</v>
      </c>
    </row>
    <row r="13" spans="2:72" x14ac:dyDescent="0.45">
      <c r="C13" s="1">
        <v>8</v>
      </c>
      <c r="D13" s="1">
        <v>8</v>
      </c>
      <c r="E13" t="str">
        <f t="shared" si="0"/>
        <v>Alle</v>
      </c>
    </row>
    <row r="14" spans="2:72" x14ac:dyDescent="0.45">
      <c r="C14" s="1">
        <v>9</v>
      </c>
      <c r="D14" s="1">
        <v>9</v>
      </c>
      <c r="E14" t="str">
        <f t="shared" si="0"/>
        <v>Alle</v>
      </c>
    </row>
    <row r="15" spans="2:72" x14ac:dyDescent="0.45">
      <c r="C15" s="1">
        <v>10</v>
      </c>
      <c r="D15" s="1">
        <v>10</v>
      </c>
      <c r="E15" t="str">
        <f t="shared" si="0"/>
        <v>Alle</v>
      </c>
    </row>
    <row r="16" spans="2:72" x14ac:dyDescent="0.45">
      <c r="C16" s="1">
        <v>11</v>
      </c>
      <c r="D16" s="1">
        <v>11</v>
      </c>
      <c r="E16" t="str">
        <f t="shared" si="0"/>
        <v>Alle</v>
      </c>
    </row>
    <row r="17" spans="2:72" x14ac:dyDescent="0.45">
      <c r="C17" s="1">
        <v>12</v>
      </c>
      <c r="D17" s="1">
        <v>12</v>
      </c>
      <c r="E17" t="str">
        <f t="shared" si="0"/>
        <v>Alle</v>
      </c>
    </row>
    <row r="18" spans="2:72" x14ac:dyDescent="0.45">
      <c r="C18" s="1">
        <v>13</v>
      </c>
      <c r="D18" s="1">
        <v>13</v>
      </c>
      <c r="E18" t="str">
        <f t="shared" si="0"/>
        <v>Alle</v>
      </c>
    </row>
    <row r="19" spans="2:72" x14ac:dyDescent="0.45">
      <c r="C19" s="1">
        <v>14</v>
      </c>
      <c r="D19" s="1">
        <v>14</v>
      </c>
      <c r="E19" t="str">
        <f t="shared" si="0"/>
        <v>Alle</v>
      </c>
    </row>
    <row r="20" spans="2:72" x14ac:dyDescent="0.45">
      <c r="C20" s="1">
        <v>15</v>
      </c>
      <c r="D20" s="1">
        <v>15</v>
      </c>
      <c r="E20" t="str">
        <f t="shared" si="0"/>
        <v>Alle</v>
      </c>
    </row>
    <row r="21" spans="2:72" x14ac:dyDescent="0.45">
      <c r="C21" s="1">
        <v>16</v>
      </c>
      <c r="D21" s="1">
        <v>16</v>
      </c>
      <c r="E21" t="str">
        <f t="shared" si="0"/>
        <v>Alle</v>
      </c>
    </row>
    <row r="22" spans="2:72" x14ac:dyDescent="0.45">
      <c r="C22" s="1">
        <v>17</v>
      </c>
      <c r="D22" s="1">
        <v>17</v>
      </c>
      <c r="E22" t="str">
        <f t="shared" si="0"/>
        <v>Alle</v>
      </c>
    </row>
    <row r="23" spans="2:72" x14ac:dyDescent="0.45">
      <c r="C23" s="1">
        <v>18</v>
      </c>
      <c r="D23" s="1">
        <v>18</v>
      </c>
      <c r="E23" t="str">
        <f t="shared" si="0"/>
        <v>Alle</v>
      </c>
    </row>
    <row r="24" spans="2:72" x14ac:dyDescent="0.45">
      <c r="C24" s="1">
        <v>19</v>
      </c>
      <c r="D24" s="1">
        <v>19</v>
      </c>
      <c r="E24" t="str">
        <f t="shared" si="0"/>
        <v>Alle</v>
      </c>
      <c r="G24" s="2" t="s">
        <v>86</v>
      </c>
      <c r="H24" s="2" t="s">
        <v>86</v>
      </c>
      <c r="AU24" s="36" t="s">
        <v>86</v>
      </c>
      <c r="AV24" s="2" t="s">
        <v>86</v>
      </c>
      <c r="AW24" s="2" t="s">
        <v>86</v>
      </c>
      <c r="AX24" s="2" t="s">
        <v>86</v>
      </c>
      <c r="AY24" s="2" t="s">
        <v>86</v>
      </c>
      <c r="AZ24" s="2" t="s">
        <v>86</v>
      </c>
      <c r="BA24" s="2" t="s">
        <v>86</v>
      </c>
      <c r="BN24" s="36" t="s">
        <v>86</v>
      </c>
      <c r="BO24" s="2" t="s">
        <v>86</v>
      </c>
      <c r="BP24" s="2" t="s">
        <v>86</v>
      </c>
      <c r="BQ24" s="2" t="s">
        <v>86</v>
      </c>
      <c r="BR24" s="2" t="s">
        <v>86</v>
      </c>
      <c r="BS24" s="2" t="s">
        <v>86</v>
      </c>
    </row>
    <row r="25" spans="2:72" s="10" customFormat="1" x14ac:dyDescent="0.45">
      <c r="B25" s="25">
        <v>2</v>
      </c>
      <c r="C25" s="25">
        <v>20</v>
      </c>
      <c r="D25" s="25">
        <v>1</v>
      </c>
      <c r="E25" s="10" t="str">
        <f t="shared" si="0"/>
        <v>Alle</v>
      </c>
      <c r="G25" s="23" t="s">
        <v>86</v>
      </c>
      <c r="H25" s="23" t="s">
        <v>86</v>
      </c>
      <c r="I25" s="37" t="s">
        <v>86</v>
      </c>
      <c r="J25" s="23" t="s">
        <v>86</v>
      </c>
      <c r="K25" s="23" t="s">
        <v>86</v>
      </c>
      <c r="L25" s="23" t="s">
        <v>86</v>
      </c>
      <c r="M25" s="23" t="s">
        <v>86</v>
      </c>
      <c r="N25" s="23" t="s">
        <v>86</v>
      </c>
      <c r="O25" s="23" t="s">
        <v>86</v>
      </c>
      <c r="P25" s="23" t="s">
        <v>86</v>
      </c>
      <c r="Q25" s="37" t="s">
        <v>86</v>
      </c>
      <c r="R25" s="23" t="s">
        <v>86</v>
      </c>
      <c r="S25" s="23" t="s">
        <v>86</v>
      </c>
      <c r="T25" s="23" t="s">
        <v>86</v>
      </c>
      <c r="U25" s="23" t="s">
        <v>86</v>
      </c>
      <c r="V25" s="23" t="s">
        <v>86</v>
      </c>
      <c r="W25" s="23" t="s">
        <v>86</v>
      </c>
      <c r="X25" s="23" t="s">
        <v>86</v>
      </c>
      <c r="Y25" s="37" t="s">
        <v>86</v>
      </c>
      <c r="Z25" s="23" t="s">
        <v>86</v>
      </c>
      <c r="AA25" s="23" t="s">
        <v>86</v>
      </c>
      <c r="AB25" s="23" t="s">
        <v>86</v>
      </c>
      <c r="AC25" s="23" t="s">
        <v>86</v>
      </c>
      <c r="AD25" s="23" t="s">
        <v>86</v>
      </c>
      <c r="AE25" s="23" t="s">
        <v>86</v>
      </c>
      <c r="AF25" s="23" t="s">
        <v>86</v>
      </c>
      <c r="AG25" s="37" t="s">
        <v>86</v>
      </c>
      <c r="AH25" s="23" t="s">
        <v>86</v>
      </c>
      <c r="AI25" s="23" t="s">
        <v>86</v>
      </c>
      <c r="AJ25" s="23" t="s">
        <v>86</v>
      </c>
      <c r="AK25" s="23" t="s">
        <v>86</v>
      </c>
      <c r="AL25" s="23" t="s">
        <v>86</v>
      </c>
      <c r="AM25" s="23" t="s">
        <v>86</v>
      </c>
      <c r="AN25" s="37" t="s">
        <v>86</v>
      </c>
      <c r="AO25" s="23" t="s">
        <v>86</v>
      </c>
      <c r="AP25" s="23" t="s">
        <v>86</v>
      </c>
      <c r="AQ25" s="23" t="s">
        <v>86</v>
      </c>
      <c r="AR25" s="23" t="s">
        <v>86</v>
      </c>
      <c r="AS25" s="23" t="s">
        <v>86</v>
      </c>
      <c r="AT25" s="23" t="s">
        <v>86</v>
      </c>
      <c r="AU25" s="37" t="s">
        <v>86</v>
      </c>
      <c r="AV25" s="23" t="s">
        <v>86</v>
      </c>
      <c r="AW25" s="23" t="s">
        <v>86</v>
      </c>
      <c r="AX25" s="23" t="s">
        <v>86</v>
      </c>
      <c r="AY25" s="23" t="s">
        <v>86</v>
      </c>
      <c r="AZ25" s="23" t="s">
        <v>86</v>
      </c>
      <c r="BA25" s="23" t="s">
        <v>86</v>
      </c>
      <c r="BB25" s="37" t="s">
        <v>86</v>
      </c>
      <c r="BC25" s="23" t="s">
        <v>86</v>
      </c>
      <c r="BD25" s="23" t="s">
        <v>86</v>
      </c>
      <c r="BE25" s="23" t="s">
        <v>86</v>
      </c>
      <c r="BF25" s="23" t="s">
        <v>86</v>
      </c>
      <c r="BG25" s="23" t="s">
        <v>86</v>
      </c>
      <c r="BH25" s="37" t="s">
        <v>86</v>
      </c>
      <c r="BI25" s="23" t="s">
        <v>86</v>
      </c>
      <c r="BJ25" s="23" t="s">
        <v>86</v>
      </c>
      <c r="BK25" s="23" t="s">
        <v>86</v>
      </c>
      <c r="BL25" s="23" t="s">
        <v>86</v>
      </c>
      <c r="BM25" s="23" t="s">
        <v>86</v>
      </c>
      <c r="BN25" s="37" t="s">
        <v>86</v>
      </c>
      <c r="BO25" s="23" t="s">
        <v>86</v>
      </c>
      <c r="BP25" s="23" t="s">
        <v>86</v>
      </c>
      <c r="BQ25" s="23" t="s">
        <v>86</v>
      </c>
      <c r="BR25" s="23" t="s">
        <v>86</v>
      </c>
      <c r="BS25" s="23" t="s">
        <v>86</v>
      </c>
      <c r="BT25" s="55"/>
    </row>
    <row r="26" spans="2:72" x14ac:dyDescent="0.45">
      <c r="C26" s="1">
        <v>21</v>
      </c>
      <c r="D26" s="1">
        <v>2</v>
      </c>
      <c r="E26" t="str">
        <f t="shared" si="0"/>
        <v>Alle</v>
      </c>
      <c r="AG26" s="36" t="s">
        <v>86</v>
      </c>
      <c r="AH26" s="2" t="s">
        <v>86</v>
      </c>
      <c r="AI26" s="2" t="s">
        <v>86</v>
      </c>
      <c r="AJ26" s="2" t="s">
        <v>86</v>
      </c>
      <c r="AK26" s="2" t="s">
        <v>86</v>
      </c>
      <c r="AL26" s="2" t="s">
        <v>86</v>
      </c>
      <c r="AM26" s="2" t="s">
        <v>86</v>
      </c>
      <c r="AN26" s="36" t="s">
        <v>86</v>
      </c>
      <c r="AO26" s="2" t="s">
        <v>86</v>
      </c>
      <c r="AP26" s="2" t="s">
        <v>86</v>
      </c>
      <c r="AQ26" s="2" t="s">
        <v>86</v>
      </c>
      <c r="AR26" s="2" t="s">
        <v>86</v>
      </c>
      <c r="AS26" s="2" t="s">
        <v>86</v>
      </c>
      <c r="AT26" s="2" t="s">
        <v>86</v>
      </c>
      <c r="AU26" s="36" t="s">
        <v>86</v>
      </c>
      <c r="AV26" s="2" t="s">
        <v>86</v>
      </c>
      <c r="AW26" s="2" t="s">
        <v>86</v>
      </c>
      <c r="AX26" s="2" t="s">
        <v>86</v>
      </c>
      <c r="AY26" s="2" t="s">
        <v>86</v>
      </c>
      <c r="AZ26" s="2" t="s">
        <v>86</v>
      </c>
      <c r="BA26" s="2" t="s">
        <v>86</v>
      </c>
      <c r="BB26" s="36" t="s">
        <v>86</v>
      </c>
      <c r="BC26" s="2" t="s">
        <v>86</v>
      </c>
      <c r="BD26" s="2" t="s">
        <v>86</v>
      </c>
      <c r="BE26" s="2" t="s">
        <v>86</v>
      </c>
      <c r="BF26" s="2" t="s">
        <v>86</v>
      </c>
      <c r="BG26" s="2" t="s">
        <v>86</v>
      </c>
      <c r="BH26" s="36" t="s">
        <v>86</v>
      </c>
      <c r="BI26" s="2" t="s">
        <v>86</v>
      </c>
      <c r="BJ26" s="2" t="s">
        <v>86</v>
      </c>
      <c r="BK26" s="2" t="s">
        <v>86</v>
      </c>
      <c r="BL26" s="2" t="s">
        <v>86</v>
      </c>
      <c r="BM26" s="2" t="s">
        <v>86</v>
      </c>
      <c r="BN26" s="36" t="s">
        <v>86</v>
      </c>
      <c r="BO26" s="2" t="s">
        <v>86</v>
      </c>
      <c r="BP26" s="2" t="s">
        <v>86</v>
      </c>
      <c r="BQ26" s="2" t="s">
        <v>86</v>
      </c>
      <c r="BR26" s="2" t="s">
        <v>86</v>
      </c>
      <c r="BS26" s="2" t="s">
        <v>86</v>
      </c>
    </row>
    <row r="27" spans="2:72" x14ac:dyDescent="0.45">
      <c r="C27" s="1">
        <v>22</v>
      </c>
      <c r="D27" s="1">
        <v>3</v>
      </c>
      <c r="E27" t="str">
        <f t="shared" si="0"/>
        <v>Alle</v>
      </c>
    </row>
    <row r="28" spans="2:72" x14ac:dyDescent="0.45">
      <c r="C28" s="1">
        <v>23</v>
      </c>
      <c r="D28" s="1">
        <v>4</v>
      </c>
      <c r="E28" t="str">
        <f t="shared" si="0"/>
        <v>Alle</v>
      </c>
    </row>
    <row r="29" spans="2:72" x14ac:dyDescent="0.45">
      <c r="C29" s="1">
        <v>24</v>
      </c>
      <c r="D29" s="1">
        <v>5</v>
      </c>
      <c r="E29" t="str">
        <f t="shared" si="0"/>
        <v>Alle</v>
      </c>
    </row>
    <row r="30" spans="2:72" x14ac:dyDescent="0.45">
      <c r="C30" s="1">
        <v>25</v>
      </c>
      <c r="D30" s="1">
        <v>6</v>
      </c>
      <c r="E30" t="str">
        <f t="shared" si="0"/>
        <v>Alle</v>
      </c>
      <c r="G30" s="2" t="s">
        <v>86</v>
      </c>
      <c r="H30" s="2" t="s">
        <v>86</v>
      </c>
      <c r="I30" s="36" t="s">
        <v>86</v>
      </c>
      <c r="J30" s="2" t="s">
        <v>86</v>
      </c>
      <c r="K30" s="2" t="s">
        <v>86</v>
      </c>
      <c r="L30" s="2" t="s">
        <v>86</v>
      </c>
      <c r="M30" s="2" t="s">
        <v>86</v>
      </c>
      <c r="N30" s="2" t="s">
        <v>86</v>
      </c>
      <c r="O30" s="2" t="s">
        <v>86</v>
      </c>
      <c r="P30" s="2" t="s">
        <v>86</v>
      </c>
      <c r="Q30" s="36" t="s">
        <v>86</v>
      </c>
      <c r="R30" s="2" t="s">
        <v>86</v>
      </c>
      <c r="S30" s="2" t="s">
        <v>86</v>
      </c>
      <c r="T30" s="2" t="s">
        <v>86</v>
      </c>
      <c r="U30" s="2" t="s">
        <v>86</v>
      </c>
      <c r="V30" s="2" t="s">
        <v>86</v>
      </c>
      <c r="W30" s="2" t="s">
        <v>86</v>
      </c>
      <c r="X30" s="2" t="s">
        <v>86</v>
      </c>
      <c r="Y30" s="36" t="s">
        <v>86</v>
      </c>
      <c r="Z30" s="2" t="s">
        <v>86</v>
      </c>
      <c r="AA30" s="2" t="s">
        <v>86</v>
      </c>
      <c r="AB30" s="2" t="s">
        <v>86</v>
      </c>
      <c r="AC30" s="2" t="s">
        <v>86</v>
      </c>
      <c r="AD30" s="2" t="s">
        <v>86</v>
      </c>
      <c r="AE30" s="2" t="s">
        <v>86</v>
      </c>
      <c r="AF30" s="2" t="s">
        <v>86</v>
      </c>
      <c r="AG30" s="36" t="s">
        <v>86</v>
      </c>
      <c r="AH30" s="2" t="s">
        <v>86</v>
      </c>
      <c r="AI30" s="2" t="s">
        <v>86</v>
      </c>
      <c r="AJ30" s="2" t="s">
        <v>86</v>
      </c>
      <c r="AK30" s="2" t="s">
        <v>86</v>
      </c>
      <c r="AL30" s="2" t="s">
        <v>86</v>
      </c>
      <c r="AM30" s="2" t="s">
        <v>86</v>
      </c>
      <c r="AN30" s="36" t="s">
        <v>86</v>
      </c>
      <c r="AO30" s="2" t="s">
        <v>86</v>
      </c>
      <c r="AP30" s="2" t="s">
        <v>86</v>
      </c>
      <c r="AQ30" s="2" t="s">
        <v>86</v>
      </c>
      <c r="AR30" s="2" t="s">
        <v>86</v>
      </c>
      <c r="AS30" s="2" t="s">
        <v>86</v>
      </c>
      <c r="AT30" s="2" t="s">
        <v>86</v>
      </c>
      <c r="BB30" s="36" t="s">
        <v>86</v>
      </c>
      <c r="BC30" s="2" t="s">
        <v>86</v>
      </c>
      <c r="BD30" s="2" t="s">
        <v>86</v>
      </c>
      <c r="BE30" s="2" t="s">
        <v>86</v>
      </c>
      <c r="BF30" s="2" t="s">
        <v>86</v>
      </c>
      <c r="BG30" s="2" t="s">
        <v>86</v>
      </c>
      <c r="BH30" s="36" t="s">
        <v>86</v>
      </c>
      <c r="BI30" s="2" t="s">
        <v>86</v>
      </c>
      <c r="BJ30" s="2" t="s">
        <v>86</v>
      </c>
      <c r="BK30" s="2" t="s">
        <v>86</v>
      </c>
      <c r="BL30" s="2" t="s">
        <v>86</v>
      </c>
      <c r="BM30" s="2" t="s">
        <v>86</v>
      </c>
    </row>
    <row r="31" spans="2:72" x14ac:dyDescent="0.45">
      <c r="C31" s="1">
        <v>26</v>
      </c>
      <c r="D31" s="1">
        <v>7</v>
      </c>
      <c r="E31" t="str">
        <f t="shared" si="0"/>
        <v>Alle</v>
      </c>
    </row>
    <row r="32" spans="2:72" x14ac:dyDescent="0.45">
      <c r="C32" s="1">
        <v>27</v>
      </c>
      <c r="D32" s="1">
        <v>8</v>
      </c>
      <c r="E32" t="str">
        <f t="shared" si="0"/>
        <v>Alle</v>
      </c>
    </row>
    <row r="33" spans="2:72" x14ac:dyDescent="0.45">
      <c r="C33" s="1">
        <v>28</v>
      </c>
      <c r="D33" s="1">
        <v>9</v>
      </c>
      <c r="E33" t="str">
        <f t="shared" si="0"/>
        <v>Alle</v>
      </c>
    </row>
    <row r="34" spans="2:72" x14ac:dyDescent="0.45">
      <c r="C34" s="1">
        <v>29</v>
      </c>
      <c r="D34" s="1">
        <v>10</v>
      </c>
      <c r="E34" t="str">
        <f t="shared" si="0"/>
        <v>Alle</v>
      </c>
    </row>
    <row r="35" spans="2:72" x14ac:dyDescent="0.45">
      <c r="C35" s="1">
        <v>30</v>
      </c>
      <c r="D35" s="1">
        <v>11</v>
      </c>
      <c r="E35" t="str">
        <f t="shared" si="0"/>
        <v>Alle</v>
      </c>
    </row>
    <row r="36" spans="2:72" x14ac:dyDescent="0.45">
      <c r="C36" s="1">
        <v>31</v>
      </c>
      <c r="D36" s="1">
        <v>12</v>
      </c>
      <c r="E36" t="str">
        <f t="shared" si="0"/>
        <v>Alle</v>
      </c>
    </row>
    <row r="37" spans="2:72" x14ac:dyDescent="0.45">
      <c r="C37" s="1">
        <v>32</v>
      </c>
      <c r="D37" s="1">
        <v>13</v>
      </c>
      <c r="E37" t="str">
        <f t="shared" si="0"/>
        <v>Alle</v>
      </c>
    </row>
    <row r="38" spans="2:72" x14ac:dyDescent="0.45">
      <c r="C38" s="1">
        <v>33</v>
      </c>
      <c r="D38" s="1">
        <v>14</v>
      </c>
      <c r="E38" t="str">
        <f t="shared" ref="E38:E69" si="1">Tous</f>
        <v>Alle</v>
      </c>
    </row>
    <row r="39" spans="2:72" x14ac:dyDescent="0.45">
      <c r="C39" s="1">
        <v>34</v>
      </c>
      <c r="D39" s="1">
        <v>15</v>
      </c>
      <c r="E39" t="str">
        <f t="shared" si="1"/>
        <v>Alle</v>
      </c>
    </row>
    <row r="40" spans="2:72" x14ac:dyDescent="0.45">
      <c r="C40" s="1">
        <v>35</v>
      </c>
      <c r="D40" s="1">
        <v>16</v>
      </c>
      <c r="E40" t="str">
        <f t="shared" si="1"/>
        <v>Alle</v>
      </c>
    </row>
    <row r="41" spans="2:72" x14ac:dyDescent="0.45">
      <c r="C41" s="1">
        <v>36</v>
      </c>
      <c r="D41" s="1">
        <v>17</v>
      </c>
      <c r="E41" t="str">
        <f t="shared" si="1"/>
        <v>Alle</v>
      </c>
    </row>
    <row r="42" spans="2:72" x14ac:dyDescent="0.45">
      <c r="C42" s="1">
        <v>37</v>
      </c>
      <c r="D42" s="1">
        <v>18</v>
      </c>
      <c r="E42" t="str">
        <f t="shared" si="1"/>
        <v>Alle</v>
      </c>
    </row>
    <row r="43" spans="2:72" x14ac:dyDescent="0.45">
      <c r="C43" s="1">
        <v>38</v>
      </c>
      <c r="D43" s="1">
        <v>19</v>
      </c>
      <c r="E43" t="str">
        <f t="shared" si="1"/>
        <v>Alle</v>
      </c>
      <c r="G43" s="2" t="s">
        <v>86</v>
      </c>
      <c r="H43" s="2" t="s">
        <v>86</v>
      </c>
      <c r="AU43" s="36" t="s">
        <v>86</v>
      </c>
      <c r="AV43" s="2" t="s">
        <v>86</v>
      </c>
      <c r="AW43" s="2" t="s">
        <v>86</v>
      </c>
      <c r="AX43" s="2" t="s">
        <v>86</v>
      </c>
      <c r="AY43" s="2" t="s">
        <v>86</v>
      </c>
      <c r="AZ43" s="2" t="s">
        <v>86</v>
      </c>
      <c r="BA43" s="2" t="s">
        <v>86</v>
      </c>
      <c r="BN43" s="36" t="s">
        <v>86</v>
      </c>
      <c r="BO43" s="2" t="s">
        <v>86</v>
      </c>
      <c r="BP43" s="2" t="s">
        <v>86</v>
      </c>
      <c r="BQ43" s="2" t="s">
        <v>86</v>
      </c>
      <c r="BR43" s="2" t="s">
        <v>86</v>
      </c>
      <c r="BS43" s="2" t="s">
        <v>86</v>
      </c>
    </row>
    <row r="44" spans="2:72" s="10" customFormat="1" x14ac:dyDescent="0.45">
      <c r="B44" s="25">
        <v>3</v>
      </c>
      <c r="C44" s="25">
        <v>39</v>
      </c>
      <c r="D44" s="25">
        <v>1</v>
      </c>
      <c r="E44" s="10" t="str">
        <f t="shared" si="1"/>
        <v>Alle</v>
      </c>
      <c r="G44" s="23" t="s">
        <v>86</v>
      </c>
      <c r="H44" s="23" t="s">
        <v>86</v>
      </c>
      <c r="I44" s="37" t="s">
        <v>86</v>
      </c>
      <c r="J44" s="23" t="s">
        <v>86</v>
      </c>
      <c r="K44" s="23" t="s">
        <v>86</v>
      </c>
      <c r="L44" s="23" t="s">
        <v>86</v>
      </c>
      <c r="M44" s="23" t="s">
        <v>86</v>
      </c>
      <c r="N44" s="23" t="s">
        <v>86</v>
      </c>
      <c r="O44" s="23" t="s">
        <v>86</v>
      </c>
      <c r="P44" s="23" t="s">
        <v>86</v>
      </c>
      <c r="Q44" s="37" t="s">
        <v>86</v>
      </c>
      <c r="R44" s="23" t="s">
        <v>86</v>
      </c>
      <c r="S44" s="23" t="s">
        <v>86</v>
      </c>
      <c r="T44" s="23" t="s">
        <v>86</v>
      </c>
      <c r="U44" s="23" t="s">
        <v>86</v>
      </c>
      <c r="V44" s="23" t="s">
        <v>86</v>
      </c>
      <c r="W44" s="23" t="s">
        <v>86</v>
      </c>
      <c r="X44" s="23" t="s">
        <v>86</v>
      </c>
      <c r="Y44" s="37" t="s">
        <v>86</v>
      </c>
      <c r="Z44" s="23" t="s">
        <v>86</v>
      </c>
      <c r="AA44" s="23" t="s">
        <v>86</v>
      </c>
      <c r="AB44" s="23" t="s">
        <v>86</v>
      </c>
      <c r="AC44" s="23" t="s">
        <v>86</v>
      </c>
      <c r="AD44" s="23" t="s">
        <v>86</v>
      </c>
      <c r="AE44" s="23" t="s">
        <v>86</v>
      </c>
      <c r="AF44" s="23" t="s">
        <v>86</v>
      </c>
      <c r="AG44" s="37" t="s">
        <v>86</v>
      </c>
      <c r="AH44" s="23" t="s">
        <v>86</v>
      </c>
      <c r="AI44" s="23" t="s">
        <v>86</v>
      </c>
      <c r="AJ44" s="23" t="s">
        <v>86</v>
      </c>
      <c r="AK44" s="23" t="s">
        <v>86</v>
      </c>
      <c r="AL44" s="23" t="s">
        <v>86</v>
      </c>
      <c r="AM44" s="23" t="s">
        <v>86</v>
      </c>
      <c r="AN44" s="37" t="s">
        <v>86</v>
      </c>
      <c r="AO44" s="23" t="s">
        <v>86</v>
      </c>
      <c r="AP44" s="23" t="s">
        <v>86</v>
      </c>
      <c r="AQ44" s="23" t="s">
        <v>86</v>
      </c>
      <c r="AR44" s="23" t="s">
        <v>86</v>
      </c>
      <c r="AS44" s="23" t="s">
        <v>86</v>
      </c>
      <c r="AT44" s="23" t="s">
        <v>86</v>
      </c>
      <c r="AU44" s="37" t="s">
        <v>86</v>
      </c>
      <c r="AV44" s="23" t="s">
        <v>86</v>
      </c>
      <c r="AW44" s="23" t="s">
        <v>86</v>
      </c>
      <c r="AX44" s="23" t="s">
        <v>86</v>
      </c>
      <c r="AY44" s="23" t="s">
        <v>86</v>
      </c>
      <c r="AZ44" s="23" t="s">
        <v>86</v>
      </c>
      <c r="BA44" s="23" t="s">
        <v>86</v>
      </c>
      <c r="BB44" s="37" t="s">
        <v>86</v>
      </c>
      <c r="BC44" s="23" t="s">
        <v>86</v>
      </c>
      <c r="BD44" s="23" t="s">
        <v>86</v>
      </c>
      <c r="BE44" s="23" t="s">
        <v>86</v>
      </c>
      <c r="BF44" s="23" t="s">
        <v>86</v>
      </c>
      <c r="BG44" s="23" t="s">
        <v>86</v>
      </c>
      <c r="BH44" s="37" t="s">
        <v>86</v>
      </c>
      <c r="BI44" s="23" t="s">
        <v>86</v>
      </c>
      <c r="BJ44" s="23" t="s">
        <v>86</v>
      </c>
      <c r="BK44" s="23" t="s">
        <v>86</v>
      </c>
      <c r="BL44" s="23" t="s">
        <v>86</v>
      </c>
      <c r="BM44" s="23" t="s">
        <v>86</v>
      </c>
      <c r="BN44" s="37" t="s">
        <v>86</v>
      </c>
      <c r="BO44" s="23" t="s">
        <v>86</v>
      </c>
      <c r="BP44" s="23" t="s">
        <v>86</v>
      </c>
      <c r="BQ44" s="23" t="s">
        <v>86</v>
      </c>
      <c r="BR44" s="23" t="s">
        <v>86</v>
      </c>
      <c r="BS44" s="23" t="s">
        <v>86</v>
      </c>
      <c r="BT44" s="55"/>
    </row>
    <row r="45" spans="2:72" x14ac:dyDescent="0.45">
      <c r="C45" s="1">
        <v>40</v>
      </c>
      <c r="D45" s="1">
        <v>2</v>
      </c>
      <c r="E45" t="str">
        <f t="shared" si="1"/>
        <v>Alle</v>
      </c>
    </row>
    <row r="46" spans="2:72" x14ac:dyDescent="0.45">
      <c r="C46" s="1">
        <v>41</v>
      </c>
      <c r="D46" s="1">
        <v>3</v>
      </c>
      <c r="E46" t="str">
        <f t="shared" si="1"/>
        <v>Alle</v>
      </c>
    </row>
    <row r="47" spans="2:72" x14ac:dyDescent="0.45">
      <c r="C47" s="1">
        <v>42</v>
      </c>
      <c r="D47" s="1">
        <v>4</v>
      </c>
      <c r="E47" t="str">
        <f t="shared" si="1"/>
        <v>Alle</v>
      </c>
    </row>
    <row r="48" spans="2:72" x14ac:dyDescent="0.45">
      <c r="C48" s="1">
        <v>43</v>
      </c>
      <c r="D48" s="1">
        <v>5</v>
      </c>
      <c r="E48" t="str">
        <f t="shared" si="1"/>
        <v>Alle</v>
      </c>
    </row>
    <row r="49" spans="2:72" x14ac:dyDescent="0.45">
      <c r="C49" s="1">
        <v>44</v>
      </c>
      <c r="D49" s="1">
        <v>6</v>
      </c>
      <c r="E49" t="str">
        <f t="shared" si="1"/>
        <v>Alle</v>
      </c>
    </row>
    <row r="50" spans="2:72" x14ac:dyDescent="0.45">
      <c r="C50" s="1">
        <v>45</v>
      </c>
      <c r="D50" s="1">
        <v>7</v>
      </c>
      <c r="E50" t="str">
        <f t="shared" si="1"/>
        <v>Alle</v>
      </c>
    </row>
    <row r="51" spans="2:72" x14ac:dyDescent="0.45">
      <c r="C51" s="1">
        <v>46</v>
      </c>
      <c r="D51" s="1">
        <v>8</v>
      </c>
      <c r="E51" t="str">
        <f t="shared" si="1"/>
        <v>Alle</v>
      </c>
    </row>
    <row r="52" spans="2:72" x14ac:dyDescent="0.45">
      <c r="C52" s="1">
        <v>47</v>
      </c>
      <c r="D52" s="1">
        <v>9</v>
      </c>
      <c r="E52" t="str">
        <f t="shared" si="1"/>
        <v>Alle</v>
      </c>
    </row>
    <row r="53" spans="2:72" x14ac:dyDescent="0.45">
      <c r="C53" s="1">
        <v>48</v>
      </c>
      <c r="D53" s="1">
        <v>10</v>
      </c>
      <c r="E53" t="str">
        <f t="shared" si="1"/>
        <v>Alle</v>
      </c>
    </row>
    <row r="54" spans="2:72" x14ac:dyDescent="0.45">
      <c r="C54" s="1">
        <v>49</v>
      </c>
      <c r="D54" s="1">
        <v>11</v>
      </c>
      <c r="E54" t="str">
        <f t="shared" si="1"/>
        <v>Alle</v>
      </c>
    </row>
    <row r="55" spans="2:72" x14ac:dyDescent="0.45">
      <c r="C55" s="1">
        <v>50</v>
      </c>
      <c r="D55" s="1">
        <v>12</v>
      </c>
      <c r="E55" t="str">
        <f t="shared" si="1"/>
        <v>Alle</v>
      </c>
    </row>
    <row r="56" spans="2:72" x14ac:dyDescent="0.45">
      <c r="C56" s="1">
        <v>51</v>
      </c>
      <c r="D56" s="1">
        <v>13</v>
      </c>
      <c r="E56" t="str">
        <f t="shared" si="1"/>
        <v>Alle</v>
      </c>
    </row>
    <row r="57" spans="2:72" x14ac:dyDescent="0.45">
      <c r="C57" s="1">
        <v>52</v>
      </c>
      <c r="D57" s="1">
        <v>14</v>
      </c>
      <c r="E57" t="str">
        <f t="shared" si="1"/>
        <v>Alle</v>
      </c>
    </row>
    <row r="58" spans="2:72" x14ac:dyDescent="0.45">
      <c r="C58" s="1">
        <v>53</v>
      </c>
      <c r="D58" s="1">
        <v>15</v>
      </c>
      <c r="E58" t="str">
        <f t="shared" si="1"/>
        <v>Alle</v>
      </c>
    </row>
    <row r="59" spans="2:72" x14ac:dyDescent="0.45">
      <c r="C59" s="1">
        <v>54</v>
      </c>
      <c r="D59" s="1">
        <v>16</v>
      </c>
      <c r="E59" t="str">
        <f t="shared" si="1"/>
        <v>Alle</v>
      </c>
    </row>
    <row r="60" spans="2:72" x14ac:dyDescent="0.45">
      <c r="C60" s="1">
        <v>55</v>
      </c>
      <c r="D60" s="1">
        <v>17</v>
      </c>
      <c r="E60" t="str">
        <f t="shared" si="1"/>
        <v>Alle</v>
      </c>
    </row>
    <row r="61" spans="2:72" x14ac:dyDescent="0.45">
      <c r="C61" s="1">
        <v>56</v>
      </c>
      <c r="D61" s="1">
        <v>18</v>
      </c>
      <c r="E61" t="str">
        <f t="shared" si="1"/>
        <v>Alle</v>
      </c>
    </row>
    <row r="62" spans="2:72" x14ac:dyDescent="0.45">
      <c r="C62" s="1">
        <v>57</v>
      </c>
      <c r="D62" s="1">
        <v>19</v>
      </c>
      <c r="E62" t="str">
        <f t="shared" si="1"/>
        <v>Alle</v>
      </c>
    </row>
    <row r="63" spans="2:72" s="10" customFormat="1" x14ac:dyDescent="0.45">
      <c r="B63" s="25">
        <v>4</v>
      </c>
      <c r="C63" s="25">
        <v>58</v>
      </c>
      <c r="D63" s="25">
        <v>1</v>
      </c>
      <c r="E63" s="10" t="str">
        <f t="shared" si="1"/>
        <v>Alle</v>
      </c>
      <c r="G63" s="23"/>
      <c r="H63" s="23"/>
      <c r="I63" s="37"/>
      <c r="J63" s="23"/>
      <c r="K63" s="23"/>
      <c r="L63" s="23"/>
      <c r="M63" s="23"/>
      <c r="N63" s="23"/>
      <c r="O63" s="23"/>
      <c r="P63" s="23"/>
      <c r="Q63" s="37"/>
      <c r="R63" s="23"/>
      <c r="S63" s="23"/>
      <c r="T63" s="23"/>
      <c r="U63" s="23"/>
      <c r="V63" s="23"/>
      <c r="W63" s="23"/>
      <c r="X63" s="23"/>
      <c r="Y63" s="37"/>
      <c r="Z63" s="23"/>
      <c r="AA63" s="23"/>
      <c r="AB63" s="23"/>
      <c r="AC63" s="23"/>
      <c r="AD63" s="23"/>
      <c r="AE63" s="23"/>
      <c r="AF63" s="23"/>
      <c r="AG63" s="37"/>
      <c r="AH63" s="23"/>
      <c r="AI63" s="23"/>
      <c r="AJ63" s="23"/>
      <c r="AK63" s="23"/>
      <c r="AL63" s="23"/>
      <c r="AM63" s="23"/>
      <c r="AN63" s="37"/>
      <c r="AO63" s="23"/>
      <c r="AP63" s="23"/>
      <c r="AQ63" s="23"/>
      <c r="AR63" s="23"/>
      <c r="AS63" s="23"/>
      <c r="AT63" s="23"/>
      <c r="AU63" s="37"/>
      <c r="AV63" s="23"/>
      <c r="AW63" s="23"/>
      <c r="AX63" s="23"/>
      <c r="AY63" s="23"/>
      <c r="AZ63" s="23"/>
      <c r="BA63" s="23"/>
      <c r="BB63" s="37"/>
      <c r="BC63" s="23"/>
      <c r="BD63" s="23"/>
      <c r="BE63" s="23"/>
      <c r="BF63" s="23"/>
      <c r="BG63" s="23"/>
      <c r="BH63" s="37"/>
      <c r="BI63" s="23"/>
      <c r="BJ63" s="23"/>
      <c r="BK63" s="23"/>
      <c r="BL63" s="23"/>
      <c r="BM63" s="23"/>
      <c r="BN63" s="37"/>
      <c r="BO63" s="23"/>
      <c r="BP63" s="23"/>
      <c r="BQ63" s="23"/>
      <c r="BR63" s="23"/>
      <c r="BS63" s="23"/>
      <c r="BT63" s="55"/>
    </row>
    <row r="64" spans="2:72" x14ac:dyDescent="0.45">
      <c r="C64" s="1">
        <v>59</v>
      </c>
      <c r="D64" s="1">
        <v>2</v>
      </c>
      <c r="E64" t="str">
        <f t="shared" si="1"/>
        <v>Alle</v>
      </c>
      <c r="AG64" s="36" t="s">
        <v>86</v>
      </c>
      <c r="AH64" s="2" t="s">
        <v>86</v>
      </c>
      <c r="AI64" s="2" t="s">
        <v>86</v>
      </c>
      <c r="AJ64" s="2" t="s">
        <v>86</v>
      </c>
      <c r="AK64" s="2" t="s">
        <v>86</v>
      </c>
      <c r="AL64" s="2" t="s">
        <v>86</v>
      </c>
      <c r="AM64" s="2" t="s">
        <v>86</v>
      </c>
      <c r="AN64" s="36" t="s">
        <v>86</v>
      </c>
      <c r="AO64" s="2" t="s">
        <v>86</v>
      </c>
      <c r="AP64" s="2" t="s">
        <v>86</v>
      </c>
      <c r="AQ64" s="2" t="s">
        <v>86</v>
      </c>
      <c r="AR64" s="2" t="s">
        <v>86</v>
      </c>
      <c r="AS64" s="2" t="s">
        <v>86</v>
      </c>
      <c r="AT64" s="2" t="s">
        <v>86</v>
      </c>
      <c r="AU64" s="36" t="s">
        <v>86</v>
      </c>
      <c r="AV64" s="2" t="s">
        <v>86</v>
      </c>
      <c r="AW64" s="2" t="s">
        <v>86</v>
      </c>
      <c r="AX64" s="2" t="s">
        <v>86</v>
      </c>
      <c r="AY64" s="2" t="s">
        <v>86</v>
      </c>
      <c r="AZ64" s="2" t="s">
        <v>86</v>
      </c>
      <c r="BA64" s="2" t="s">
        <v>86</v>
      </c>
      <c r="BB64" s="36" t="s">
        <v>86</v>
      </c>
      <c r="BC64" s="2" t="s">
        <v>86</v>
      </c>
      <c r="BD64" s="2" t="s">
        <v>86</v>
      </c>
      <c r="BE64" s="2" t="s">
        <v>86</v>
      </c>
      <c r="BF64" s="2" t="s">
        <v>86</v>
      </c>
      <c r="BG64" s="2" t="s">
        <v>86</v>
      </c>
      <c r="BH64" s="36" t="s">
        <v>86</v>
      </c>
      <c r="BI64" s="2" t="s">
        <v>86</v>
      </c>
      <c r="BJ64" s="2" t="s">
        <v>86</v>
      </c>
      <c r="BK64" s="2" t="s">
        <v>86</v>
      </c>
      <c r="BL64" s="2" t="s">
        <v>86</v>
      </c>
      <c r="BM64" s="2" t="s">
        <v>86</v>
      </c>
      <c r="BN64" s="36" t="s">
        <v>86</v>
      </c>
      <c r="BO64" s="2" t="s">
        <v>86</v>
      </c>
      <c r="BP64" s="2" t="s">
        <v>86</v>
      </c>
      <c r="BQ64" s="2" t="s">
        <v>86</v>
      </c>
      <c r="BR64" s="2" t="s">
        <v>86</v>
      </c>
      <c r="BS64" s="2" t="s">
        <v>86</v>
      </c>
    </row>
    <row r="65" spans="3:65" x14ac:dyDescent="0.45">
      <c r="C65" s="1">
        <v>60</v>
      </c>
      <c r="D65" s="1">
        <v>3</v>
      </c>
      <c r="E65" t="str">
        <f t="shared" si="1"/>
        <v>Alle</v>
      </c>
    </row>
    <row r="66" spans="3:65" x14ac:dyDescent="0.45">
      <c r="C66" s="1">
        <v>61</v>
      </c>
      <c r="D66" s="1">
        <v>4</v>
      </c>
      <c r="E66" t="str">
        <f t="shared" si="1"/>
        <v>Alle</v>
      </c>
    </row>
    <row r="67" spans="3:65" x14ac:dyDescent="0.45">
      <c r="C67" s="1">
        <v>62</v>
      </c>
      <c r="D67" s="1">
        <v>5</v>
      </c>
      <c r="E67" t="str">
        <f t="shared" si="1"/>
        <v>Alle</v>
      </c>
      <c r="I67" s="36" t="s">
        <v>86</v>
      </c>
      <c r="J67" s="2" t="s">
        <v>86</v>
      </c>
      <c r="K67" s="2" t="s">
        <v>86</v>
      </c>
      <c r="L67" s="2" t="s">
        <v>86</v>
      </c>
      <c r="M67" s="2" t="s">
        <v>86</v>
      </c>
      <c r="N67" s="2" t="s">
        <v>86</v>
      </c>
      <c r="O67" s="2" t="s">
        <v>86</v>
      </c>
      <c r="P67" s="2" t="s">
        <v>86</v>
      </c>
      <c r="Q67" s="36" t="s">
        <v>86</v>
      </c>
      <c r="R67" s="2" t="s">
        <v>86</v>
      </c>
      <c r="S67" s="2" t="s">
        <v>86</v>
      </c>
      <c r="T67" s="2" t="s">
        <v>86</v>
      </c>
      <c r="U67" s="2" t="s">
        <v>86</v>
      </c>
      <c r="V67" s="2" t="s">
        <v>86</v>
      </c>
      <c r="W67" s="2" t="s">
        <v>86</v>
      </c>
      <c r="X67" s="2" t="s">
        <v>86</v>
      </c>
      <c r="Y67" s="36" t="s">
        <v>86</v>
      </c>
      <c r="Z67" s="2" t="s">
        <v>86</v>
      </c>
      <c r="AA67" s="2" t="s">
        <v>86</v>
      </c>
      <c r="AB67" s="2" t="s">
        <v>86</v>
      </c>
      <c r="AC67" s="2" t="s">
        <v>86</v>
      </c>
      <c r="AD67" s="2" t="s">
        <v>86</v>
      </c>
      <c r="AE67" s="2" t="s">
        <v>86</v>
      </c>
      <c r="AF67" s="2" t="s">
        <v>86</v>
      </c>
    </row>
    <row r="68" spans="3:65" x14ac:dyDescent="0.45">
      <c r="C68" s="1">
        <v>63</v>
      </c>
      <c r="D68" s="1">
        <v>6</v>
      </c>
      <c r="E68" t="str">
        <f t="shared" si="1"/>
        <v>Alle</v>
      </c>
      <c r="G68" s="2" t="s">
        <v>86</v>
      </c>
      <c r="H68" s="2" t="s">
        <v>86</v>
      </c>
      <c r="I68" s="36" t="s">
        <v>86</v>
      </c>
      <c r="J68" s="2" t="s">
        <v>86</v>
      </c>
      <c r="K68" s="2" t="s">
        <v>86</v>
      </c>
      <c r="L68" s="2" t="s">
        <v>86</v>
      </c>
      <c r="M68" s="2" t="s">
        <v>86</v>
      </c>
      <c r="N68" s="2" t="s">
        <v>86</v>
      </c>
      <c r="O68" s="2" t="s">
        <v>86</v>
      </c>
      <c r="P68" s="2" t="s">
        <v>86</v>
      </c>
      <c r="Q68" s="36" t="s">
        <v>86</v>
      </c>
      <c r="R68" s="2" t="s">
        <v>86</v>
      </c>
      <c r="S68" s="2" t="s">
        <v>86</v>
      </c>
      <c r="T68" s="2" t="s">
        <v>86</v>
      </c>
      <c r="U68" s="2" t="s">
        <v>86</v>
      </c>
      <c r="V68" s="2" t="s">
        <v>86</v>
      </c>
      <c r="W68" s="2" t="s">
        <v>86</v>
      </c>
      <c r="X68" s="2" t="s">
        <v>86</v>
      </c>
      <c r="Y68" s="36" t="s">
        <v>86</v>
      </c>
      <c r="Z68" s="2" t="s">
        <v>86</v>
      </c>
      <c r="AA68" s="2" t="s">
        <v>86</v>
      </c>
      <c r="AB68" s="2" t="s">
        <v>86</v>
      </c>
      <c r="AC68" s="2" t="s">
        <v>86</v>
      </c>
      <c r="AD68" s="2" t="s">
        <v>86</v>
      </c>
      <c r="AE68" s="2" t="s">
        <v>86</v>
      </c>
      <c r="AF68" s="2" t="s">
        <v>86</v>
      </c>
      <c r="AG68" s="36" t="s">
        <v>86</v>
      </c>
      <c r="AH68" s="2" t="s">
        <v>86</v>
      </c>
      <c r="AI68" s="2" t="s">
        <v>86</v>
      </c>
      <c r="AJ68" s="2" t="s">
        <v>86</v>
      </c>
      <c r="AK68" s="2" t="s">
        <v>86</v>
      </c>
      <c r="AL68" s="2" t="s">
        <v>86</v>
      </c>
      <c r="AM68" s="2" t="s">
        <v>86</v>
      </c>
      <c r="AN68" s="36" t="s">
        <v>86</v>
      </c>
      <c r="AO68" s="2" t="s">
        <v>86</v>
      </c>
      <c r="AP68" s="2" t="s">
        <v>86</v>
      </c>
      <c r="AQ68" s="2" t="s">
        <v>86</v>
      </c>
      <c r="AR68" s="2" t="s">
        <v>86</v>
      </c>
      <c r="AS68" s="2" t="s">
        <v>86</v>
      </c>
      <c r="AT68" s="2" t="s">
        <v>86</v>
      </c>
      <c r="BB68" s="36" t="s">
        <v>86</v>
      </c>
      <c r="BC68" s="2" t="s">
        <v>86</v>
      </c>
      <c r="BD68" s="2" t="s">
        <v>86</v>
      </c>
      <c r="BE68" s="2" t="s">
        <v>86</v>
      </c>
      <c r="BF68" s="2" t="s">
        <v>86</v>
      </c>
      <c r="BG68" s="2" t="s">
        <v>86</v>
      </c>
      <c r="BH68" s="36" t="s">
        <v>86</v>
      </c>
      <c r="BI68" s="2" t="s">
        <v>86</v>
      </c>
      <c r="BJ68" s="2" t="s">
        <v>86</v>
      </c>
      <c r="BK68" s="2" t="s">
        <v>86</v>
      </c>
      <c r="BL68" s="2" t="s">
        <v>86</v>
      </c>
      <c r="BM68" s="2" t="s">
        <v>86</v>
      </c>
    </row>
    <row r="69" spans="3:65" x14ac:dyDescent="0.45">
      <c r="C69" s="1">
        <v>64</v>
      </c>
      <c r="D69" s="1">
        <v>7</v>
      </c>
      <c r="E69" t="str">
        <f t="shared" si="1"/>
        <v>Alle</v>
      </c>
    </row>
    <row r="70" spans="3:65" x14ac:dyDescent="0.45">
      <c r="C70" s="1">
        <v>65</v>
      </c>
      <c r="D70" s="1">
        <v>8</v>
      </c>
      <c r="E70" t="str">
        <f t="shared" ref="E70:E88" si="2">Tous</f>
        <v>Alle</v>
      </c>
    </row>
    <row r="71" spans="3:65" x14ac:dyDescent="0.45">
      <c r="C71" s="1">
        <v>66</v>
      </c>
      <c r="D71" s="1">
        <v>9</v>
      </c>
      <c r="E71" t="str">
        <f t="shared" si="2"/>
        <v>Alle</v>
      </c>
    </row>
    <row r="72" spans="3:65" x14ac:dyDescent="0.45">
      <c r="C72" s="1">
        <v>67</v>
      </c>
      <c r="D72" s="1">
        <v>10</v>
      </c>
      <c r="E72" t="str">
        <f t="shared" si="2"/>
        <v>Alle</v>
      </c>
    </row>
    <row r="73" spans="3:65" x14ac:dyDescent="0.45">
      <c r="C73" s="1">
        <v>68</v>
      </c>
      <c r="D73" s="1">
        <v>11</v>
      </c>
      <c r="E73" t="str">
        <f t="shared" si="2"/>
        <v>Alle</v>
      </c>
    </row>
    <row r="74" spans="3:65" x14ac:dyDescent="0.45">
      <c r="C74" s="1">
        <v>69</v>
      </c>
      <c r="D74" s="1">
        <v>12</v>
      </c>
      <c r="E74" t="str">
        <f t="shared" si="2"/>
        <v>Alle</v>
      </c>
    </row>
    <row r="75" spans="3:65" x14ac:dyDescent="0.45">
      <c r="C75" s="1">
        <v>70</v>
      </c>
      <c r="D75" s="1">
        <v>13</v>
      </c>
      <c r="E75" t="str">
        <f t="shared" si="2"/>
        <v>Alle</v>
      </c>
    </row>
    <row r="76" spans="3:65" x14ac:dyDescent="0.45">
      <c r="C76" s="1">
        <v>71</v>
      </c>
      <c r="D76" s="1">
        <v>14</v>
      </c>
      <c r="E76" t="str">
        <f t="shared" si="2"/>
        <v>Alle</v>
      </c>
    </row>
    <row r="77" spans="3:65" x14ac:dyDescent="0.45">
      <c r="C77" s="1">
        <v>72</v>
      </c>
      <c r="D77" s="1">
        <v>15</v>
      </c>
      <c r="E77" t="str">
        <f t="shared" si="2"/>
        <v>Alle</v>
      </c>
    </row>
    <row r="78" spans="3:65" x14ac:dyDescent="0.45">
      <c r="C78" s="1">
        <v>73</v>
      </c>
      <c r="D78" s="1">
        <v>16</v>
      </c>
      <c r="E78" t="str">
        <f t="shared" si="2"/>
        <v>Alle</v>
      </c>
    </row>
    <row r="79" spans="3:65" x14ac:dyDescent="0.45">
      <c r="C79" s="1">
        <v>74</v>
      </c>
      <c r="D79" s="1">
        <v>17</v>
      </c>
      <c r="E79" t="str">
        <f t="shared" si="2"/>
        <v>Alle</v>
      </c>
    </row>
    <row r="80" spans="3:65" x14ac:dyDescent="0.45">
      <c r="C80" s="1">
        <v>75</v>
      </c>
      <c r="D80" s="1">
        <v>18</v>
      </c>
      <c r="E80" t="str">
        <f t="shared" si="2"/>
        <v>Alle</v>
      </c>
    </row>
    <row r="81" spans="2:72" x14ac:dyDescent="0.45">
      <c r="C81" s="1">
        <v>76</v>
      </c>
      <c r="D81" s="1">
        <v>19</v>
      </c>
      <c r="E81" t="str">
        <f t="shared" si="2"/>
        <v>Alle</v>
      </c>
      <c r="G81" s="2" t="s">
        <v>86</v>
      </c>
      <c r="H81" s="2" t="s">
        <v>86</v>
      </c>
      <c r="AU81" s="36" t="s">
        <v>86</v>
      </c>
      <c r="AV81" s="2" t="s">
        <v>86</v>
      </c>
      <c r="AW81" s="2" t="s">
        <v>86</v>
      </c>
      <c r="AX81" s="2" t="s">
        <v>86</v>
      </c>
      <c r="AY81" s="2" t="s">
        <v>86</v>
      </c>
      <c r="AZ81" s="2" t="s">
        <v>86</v>
      </c>
      <c r="BA81" s="2" t="s">
        <v>86</v>
      </c>
      <c r="BN81" s="36" t="s">
        <v>86</v>
      </c>
      <c r="BO81" s="2" t="s">
        <v>86</v>
      </c>
      <c r="BP81" s="2" t="s">
        <v>86</v>
      </c>
      <c r="BQ81" s="2" t="s">
        <v>86</v>
      </c>
      <c r="BR81" s="2" t="s">
        <v>86</v>
      </c>
      <c r="BS81" s="2" t="s">
        <v>86</v>
      </c>
    </row>
    <row r="82" spans="2:72" s="10" customFormat="1" x14ac:dyDescent="0.45">
      <c r="B82" s="25">
        <v>5</v>
      </c>
      <c r="C82" s="25">
        <v>77</v>
      </c>
      <c r="D82" s="25">
        <v>1</v>
      </c>
      <c r="E82" s="10" t="str">
        <f t="shared" si="2"/>
        <v>Alle</v>
      </c>
      <c r="G82" s="23"/>
      <c r="H82" s="23"/>
      <c r="I82" s="37"/>
      <c r="J82" s="23"/>
      <c r="K82" s="23"/>
      <c r="L82" s="23"/>
      <c r="M82" s="23"/>
      <c r="N82" s="23"/>
      <c r="O82" s="23"/>
      <c r="P82" s="23"/>
      <c r="Q82" s="37"/>
      <c r="R82" s="23"/>
      <c r="S82" s="23"/>
      <c r="T82" s="23"/>
      <c r="U82" s="23"/>
      <c r="V82" s="23"/>
      <c r="W82" s="23"/>
      <c r="X82" s="23"/>
      <c r="Y82" s="37"/>
      <c r="Z82" s="23"/>
      <c r="AA82" s="23"/>
      <c r="AB82" s="23"/>
      <c r="AC82" s="23"/>
      <c r="AD82" s="23"/>
      <c r="AE82" s="23"/>
      <c r="AF82" s="23"/>
      <c r="AG82" s="37"/>
      <c r="AH82" s="23"/>
      <c r="AI82" s="23"/>
      <c r="AJ82" s="23"/>
      <c r="AK82" s="23"/>
      <c r="AL82" s="23"/>
      <c r="AM82" s="23"/>
      <c r="AN82" s="37"/>
      <c r="AO82" s="23"/>
      <c r="AP82" s="23"/>
      <c r="AQ82" s="23"/>
      <c r="AR82" s="23"/>
      <c r="AS82" s="23"/>
      <c r="AT82" s="23"/>
      <c r="AU82" s="37"/>
      <c r="AV82" s="23"/>
      <c r="AW82" s="23"/>
      <c r="AX82" s="23"/>
      <c r="AY82" s="23"/>
      <c r="AZ82" s="23"/>
      <c r="BA82" s="23"/>
      <c r="BB82" s="37"/>
      <c r="BC82" s="23"/>
      <c r="BD82" s="23"/>
      <c r="BE82" s="23"/>
      <c r="BF82" s="23"/>
      <c r="BG82" s="23"/>
      <c r="BH82" s="37"/>
      <c r="BI82" s="23"/>
      <c r="BJ82" s="23"/>
      <c r="BK82" s="23"/>
      <c r="BL82" s="23"/>
      <c r="BM82" s="23"/>
      <c r="BN82" s="37"/>
      <c r="BO82" s="23"/>
      <c r="BP82" s="23"/>
      <c r="BQ82" s="23"/>
      <c r="BR82" s="23"/>
      <c r="BS82" s="23"/>
      <c r="BT82" s="55"/>
    </row>
    <row r="83" spans="2:72" x14ac:dyDescent="0.45">
      <c r="C83" s="1">
        <v>78</v>
      </c>
      <c r="D83" s="1">
        <v>2</v>
      </c>
      <c r="E83" s="65" t="str">
        <f t="shared" si="2"/>
        <v>Alle</v>
      </c>
      <c r="F83" s="65"/>
    </row>
    <row r="84" spans="2:72" x14ac:dyDescent="0.45">
      <c r="C84" s="1">
        <v>79</v>
      </c>
      <c r="D84" s="1">
        <v>3</v>
      </c>
      <c r="E84" s="65" t="str">
        <f t="shared" si="2"/>
        <v>Alle</v>
      </c>
      <c r="F84" s="65"/>
    </row>
    <row r="85" spans="2:72" x14ac:dyDescent="0.45">
      <c r="C85" s="1">
        <v>80</v>
      </c>
      <c r="D85" s="1">
        <v>4</v>
      </c>
      <c r="E85" s="65" t="str">
        <f t="shared" si="2"/>
        <v>Alle</v>
      </c>
      <c r="F85" s="65"/>
    </row>
    <row r="86" spans="2:72" x14ac:dyDescent="0.45">
      <c r="C86" s="1">
        <v>81</v>
      </c>
      <c r="D86" s="1">
        <v>5</v>
      </c>
      <c r="E86" s="65" t="str">
        <f t="shared" si="2"/>
        <v>Alle</v>
      </c>
      <c r="F86" s="65"/>
    </row>
    <row r="87" spans="2:72" x14ac:dyDescent="0.45">
      <c r="C87" s="1">
        <v>82</v>
      </c>
      <c r="D87" s="1">
        <v>6</v>
      </c>
      <c r="E87" s="65" t="str">
        <f t="shared" si="2"/>
        <v>Alle</v>
      </c>
      <c r="F87" s="65"/>
    </row>
    <row r="88" spans="2:72" x14ac:dyDescent="0.45">
      <c r="C88" s="1">
        <v>83</v>
      </c>
      <c r="D88" s="1">
        <v>7</v>
      </c>
      <c r="E88" s="65" t="str">
        <f t="shared" si="2"/>
        <v>Alle</v>
      </c>
      <c r="F88" s="65"/>
    </row>
    <row r="89" spans="2:72" x14ac:dyDescent="0.45">
      <c r="C89" s="1">
        <v>84</v>
      </c>
      <c r="D89" s="1">
        <v>8</v>
      </c>
      <c r="E89" t="str">
        <f>Z_équip</f>
        <v>In de zones of alle droge ruimten zijn uitgerust met sensoren.</v>
      </c>
      <c r="AG89" s="36" t="s">
        <v>86</v>
      </c>
      <c r="AH89" s="2" t="s">
        <v>86</v>
      </c>
      <c r="AI89" s="2" t="s">
        <v>86</v>
      </c>
      <c r="AJ89" s="2" t="s">
        <v>86</v>
      </c>
      <c r="AK89" s="2" t="s">
        <v>86</v>
      </c>
      <c r="AL89" s="2" t="s">
        <v>86</v>
      </c>
      <c r="AN89" s="36" t="s">
        <v>86</v>
      </c>
      <c r="AO89" s="2" t="s">
        <v>86</v>
      </c>
      <c r="AP89" s="2" t="s">
        <v>86</v>
      </c>
      <c r="AQ89" s="2" t="s">
        <v>86</v>
      </c>
      <c r="AR89" s="2" t="s">
        <v>86</v>
      </c>
      <c r="AS89" s="2" t="s">
        <v>86</v>
      </c>
      <c r="BB89" s="36" t="s">
        <v>86</v>
      </c>
      <c r="BC89" s="2" t="s">
        <v>86</v>
      </c>
      <c r="BD89" s="2" t="s">
        <v>86</v>
      </c>
      <c r="BE89" s="2" t="s">
        <v>86</v>
      </c>
      <c r="BF89" s="2" t="s">
        <v>86</v>
      </c>
      <c r="BG89" s="2" t="s">
        <v>86</v>
      </c>
      <c r="BH89" s="36" t="s">
        <v>86</v>
      </c>
      <c r="BI89" s="2" t="s">
        <v>86</v>
      </c>
      <c r="BJ89" s="2" t="s">
        <v>86</v>
      </c>
      <c r="BK89" s="2" t="s">
        <v>86</v>
      </c>
      <c r="BL89" s="2" t="s">
        <v>86</v>
      </c>
      <c r="BM89" s="2" t="s">
        <v>86</v>
      </c>
    </row>
    <row r="90" spans="2:72" x14ac:dyDescent="0.45">
      <c r="C90" s="1">
        <v>85</v>
      </c>
      <c r="D90" s="1">
        <v>9</v>
      </c>
      <c r="E90" t="str">
        <f>Tous</f>
        <v>Alle</v>
      </c>
      <c r="I90" s="36" t="s">
        <v>86</v>
      </c>
      <c r="J90" s="2" t="s">
        <v>86</v>
      </c>
      <c r="K90" s="2" t="s">
        <v>86</v>
      </c>
      <c r="L90" s="2" t="s">
        <v>86</v>
      </c>
      <c r="M90" s="2" t="s">
        <v>86</v>
      </c>
      <c r="N90" s="2" t="s">
        <v>86</v>
      </c>
      <c r="O90" s="2" t="s">
        <v>86</v>
      </c>
      <c r="P90" s="2" t="s">
        <v>86</v>
      </c>
      <c r="Q90" s="36" t="s">
        <v>86</v>
      </c>
      <c r="R90" s="2" t="s">
        <v>86</v>
      </c>
      <c r="S90" s="2" t="s">
        <v>86</v>
      </c>
      <c r="T90" s="2" t="s">
        <v>86</v>
      </c>
      <c r="U90" s="2" t="s">
        <v>86</v>
      </c>
      <c r="V90" s="2" t="s">
        <v>86</v>
      </c>
      <c r="W90" s="2" t="s">
        <v>86</v>
      </c>
      <c r="X90" s="2" t="s">
        <v>86</v>
      </c>
      <c r="AG90" s="36" t="s">
        <v>86</v>
      </c>
      <c r="AH90" s="2" t="s">
        <v>86</v>
      </c>
      <c r="AI90" s="2" t="s">
        <v>86</v>
      </c>
      <c r="AJ90" s="2" t="s">
        <v>86</v>
      </c>
      <c r="AK90" s="2" t="s">
        <v>86</v>
      </c>
      <c r="AL90" s="2" t="s">
        <v>86</v>
      </c>
      <c r="AM90" s="2" t="s">
        <v>86</v>
      </c>
      <c r="AN90" s="36" t="s">
        <v>86</v>
      </c>
      <c r="AO90" s="2" t="s">
        <v>86</v>
      </c>
      <c r="AP90" s="2" t="s">
        <v>86</v>
      </c>
      <c r="AQ90" s="2" t="s">
        <v>86</v>
      </c>
      <c r="AR90" s="2" t="s">
        <v>86</v>
      </c>
      <c r="AS90" s="2" t="s">
        <v>86</v>
      </c>
      <c r="AT90" s="2" t="s">
        <v>86</v>
      </c>
      <c r="BB90" s="36" t="s">
        <v>86</v>
      </c>
      <c r="BC90" s="2" t="s">
        <v>86</v>
      </c>
      <c r="BD90" s="2" t="s">
        <v>86</v>
      </c>
      <c r="BE90" s="2" t="s">
        <v>86</v>
      </c>
      <c r="BF90" s="2" t="s">
        <v>86</v>
      </c>
      <c r="BG90" s="2" t="s">
        <v>86</v>
      </c>
      <c r="BH90" s="36" t="s">
        <v>86</v>
      </c>
      <c r="BI90" s="2" t="s">
        <v>86</v>
      </c>
      <c r="BJ90" s="2" t="s">
        <v>86</v>
      </c>
      <c r="BK90" s="2" t="s">
        <v>86</v>
      </c>
      <c r="BL90" s="2" t="s">
        <v>86</v>
      </c>
      <c r="BM90" s="2" t="s">
        <v>86</v>
      </c>
    </row>
    <row r="91" spans="2:72" x14ac:dyDescent="0.45">
      <c r="C91" s="1">
        <v>86</v>
      </c>
      <c r="D91" s="1">
        <v>10</v>
      </c>
      <c r="E91" t="str">
        <f>Tous</f>
        <v>Alle</v>
      </c>
      <c r="AU91" s="36" t="s">
        <v>86</v>
      </c>
      <c r="AV91" s="2" t="s">
        <v>86</v>
      </c>
      <c r="AW91" s="2" t="s">
        <v>86</v>
      </c>
      <c r="AX91" s="2" t="s">
        <v>86</v>
      </c>
      <c r="AY91" s="2" t="s">
        <v>86</v>
      </c>
      <c r="AZ91" s="2" t="s">
        <v>86</v>
      </c>
      <c r="BA91" s="2" t="s">
        <v>86</v>
      </c>
      <c r="BN91" s="36" t="s">
        <v>86</v>
      </c>
      <c r="BO91" s="2" t="s">
        <v>86</v>
      </c>
      <c r="BP91" s="2" t="s">
        <v>86</v>
      </c>
      <c r="BQ91" s="2" t="s">
        <v>86</v>
      </c>
      <c r="BR91" s="2" t="s">
        <v>86</v>
      </c>
      <c r="BS91" s="2" t="s">
        <v>86</v>
      </c>
    </row>
    <row r="92" spans="2:72" x14ac:dyDescent="0.45">
      <c r="C92" s="1">
        <v>87</v>
      </c>
      <c r="D92" s="1">
        <v>11</v>
      </c>
      <c r="E92" t="str">
        <f>Tous</f>
        <v>Alle</v>
      </c>
      <c r="G92" s="2" t="s">
        <v>86</v>
      </c>
      <c r="H92" s="2" t="s">
        <v>86</v>
      </c>
      <c r="Y92" s="36" t="s">
        <v>86</v>
      </c>
      <c r="Z92" s="2" t="s">
        <v>86</v>
      </c>
      <c r="AA92" s="2" t="s">
        <v>86</v>
      </c>
      <c r="AB92" s="2" t="s">
        <v>86</v>
      </c>
      <c r="AC92" s="2" t="s">
        <v>86</v>
      </c>
      <c r="AD92" s="2" t="s">
        <v>86</v>
      </c>
      <c r="AE92" s="2" t="s">
        <v>86</v>
      </c>
      <c r="AF92" s="2" t="s">
        <v>86</v>
      </c>
    </row>
    <row r="93" spans="2:72" x14ac:dyDescent="0.45">
      <c r="C93" s="1">
        <v>88</v>
      </c>
      <c r="D93" s="1">
        <v>12</v>
      </c>
      <c r="E93" t="str">
        <f>Z_Pas_équip</f>
        <v>In de zones of minstens één droge ruimte is niet uitgerust met een sensor.</v>
      </c>
      <c r="AJ93" s="2" t="s">
        <v>86</v>
      </c>
      <c r="AK93" s="2" t="s">
        <v>86</v>
      </c>
      <c r="AL93" s="2" t="s">
        <v>86</v>
      </c>
      <c r="AM93" s="2" t="s">
        <v>86</v>
      </c>
      <c r="AQ93" s="2" t="s">
        <v>86</v>
      </c>
      <c r="AR93" s="2" t="s">
        <v>86</v>
      </c>
      <c r="AS93" s="2" t="s">
        <v>86</v>
      </c>
      <c r="AT93" s="2" t="s">
        <v>86</v>
      </c>
      <c r="BE93" s="2" t="s">
        <v>86</v>
      </c>
      <c r="BF93" s="2" t="s">
        <v>86</v>
      </c>
      <c r="BG93" s="2" t="s">
        <v>86</v>
      </c>
      <c r="BK93" s="2" t="s">
        <v>86</v>
      </c>
      <c r="BL93" s="2" t="s">
        <v>86</v>
      </c>
      <c r="BM93" s="2" t="s">
        <v>86</v>
      </c>
    </row>
    <row r="94" spans="2:72" x14ac:dyDescent="0.45">
      <c r="C94" s="1">
        <v>89</v>
      </c>
      <c r="D94" s="1">
        <v>13</v>
      </c>
      <c r="E94" t="str">
        <f t="shared" ref="E94:E101" si="3">Tous</f>
        <v>Alle</v>
      </c>
      <c r="AG94" s="36" t="s">
        <v>86</v>
      </c>
      <c r="AN94" s="36" t="s">
        <v>86</v>
      </c>
      <c r="AU94" s="36" t="s">
        <v>86</v>
      </c>
      <c r="BB94" s="36" t="s">
        <v>86</v>
      </c>
      <c r="BH94" s="36" t="s">
        <v>86</v>
      </c>
      <c r="BN94" s="36" t="s">
        <v>86</v>
      </c>
    </row>
    <row r="95" spans="2:72" x14ac:dyDescent="0.45">
      <c r="C95" s="1">
        <v>90</v>
      </c>
      <c r="D95" s="1">
        <v>14</v>
      </c>
      <c r="E95" t="str">
        <f t="shared" si="3"/>
        <v>Alle</v>
      </c>
      <c r="AH95" s="2" t="s">
        <v>86</v>
      </c>
      <c r="AK95" s="2" t="s">
        <v>86</v>
      </c>
      <c r="AO95" s="2" t="s">
        <v>86</v>
      </c>
      <c r="AR95" s="2" t="s">
        <v>86</v>
      </c>
      <c r="AV95" s="2" t="s">
        <v>86</v>
      </c>
      <c r="AY95" s="2" t="s">
        <v>86</v>
      </c>
      <c r="BC95" s="2" t="s">
        <v>86</v>
      </c>
      <c r="BF95" s="2" t="s">
        <v>86</v>
      </c>
      <c r="BI95" s="2" t="s">
        <v>86</v>
      </c>
      <c r="BL95" s="2" t="s">
        <v>86</v>
      </c>
      <c r="BO95" s="2" t="s">
        <v>86</v>
      </c>
      <c r="BR95" s="2" t="s">
        <v>86</v>
      </c>
    </row>
    <row r="96" spans="2:72" x14ac:dyDescent="0.45">
      <c r="C96" s="1">
        <v>91</v>
      </c>
      <c r="D96" s="1">
        <v>15</v>
      </c>
      <c r="E96" t="str">
        <f t="shared" si="3"/>
        <v>Alle</v>
      </c>
      <c r="AI96" s="2" t="s">
        <v>86</v>
      </c>
      <c r="AJ96" s="2" t="s">
        <v>86</v>
      </c>
      <c r="AL96" s="2" t="s">
        <v>86</v>
      </c>
      <c r="AM96" s="2" t="s">
        <v>86</v>
      </c>
      <c r="AP96" s="2" t="s">
        <v>86</v>
      </c>
      <c r="AQ96" s="2" t="s">
        <v>86</v>
      </c>
      <c r="AS96" s="2" t="s">
        <v>86</v>
      </c>
      <c r="AT96" s="2" t="s">
        <v>86</v>
      </c>
      <c r="AW96" s="2" t="s">
        <v>86</v>
      </c>
      <c r="AX96" s="2" t="s">
        <v>86</v>
      </c>
      <c r="AZ96" s="2" t="s">
        <v>86</v>
      </c>
      <c r="BA96" s="2" t="s">
        <v>86</v>
      </c>
      <c r="BD96" s="2" t="s">
        <v>86</v>
      </c>
      <c r="BE96" s="2" t="s">
        <v>86</v>
      </c>
      <c r="BG96" s="2" t="s">
        <v>86</v>
      </c>
      <c r="BJ96" s="2" t="s">
        <v>86</v>
      </c>
      <c r="BK96" s="2" t="s">
        <v>86</v>
      </c>
      <c r="BM96" s="2" t="s">
        <v>86</v>
      </c>
      <c r="BP96" s="2" t="s">
        <v>86</v>
      </c>
      <c r="BQ96" s="2" t="s">
        <v>86</v>
      </c>
      <c r="BS96" s="2" t="s">
        <v>86</v>
      </c>
    </row>
    <row r="97" spans="2:72" x14ac:dyDescent="0.45">
      <c r="C97" s="1">
        <v>92</v>
      </c>
      <c r="D97" s="1">
        <v>16</v>
      </c>
      <c r="E97" t="str">
        <f t="shared" si="3"/>
        <v>Alle</v>
      </c>
      <c r="I97" s="36" t="s">
        <v>86</v>
      </c>
      <c r="J97" s="2" t="s">
        <v>86</v>
      </c>
      <c r="K97" s="2" t="s">
        <v>86</v>
      </c>
      <c r="L97" s="2" t="s">
        <v>86</v>
      </c>
      <c r="M97" s="2" t="s">
        <v>86</v>
      </c>
      <c r="N97" s="2" t="s">
        <v>86</v>
      </c>
      <c r="O97" s="2" t="s">
        <v>86</v>
      </c>
      <c r="P97" s="2" t="s">
        <v>86</v>
      </c>
      <c r="Q97" s="36" t="s">
        <v>86</v>
      </c>
      <c r="R97" s="2" t="s">
        <v>86</v>
      </c>
      <c r="S97" s="2" t="s">
        <v>86</v>
      </c>
      <c r="T97" s="2" t="s">
        <v>86</v>
      </c>
      <c r="U97" s="2" t="s">
        <v>86</v>
      </c>
      <c r="V97" s="2" t="s">
        <v>86</v>
      </c>
      <c r="W97" s="2" t="s">
        <v>86</v>
      </c>
      <c r="X97" s="2" t="s">
        <v>86</v>
      </c>
      <c r="Y97" s="36" t="s">
        <v>86</v>
      </c>
      <c r="Z97" s="2" t="s">
        <v>86</v>
      </c>
      <c r="AA97" s="2" t="s">
        <v>86</v>
      </c>
      <c r="AB97" s="2" t="s">
        <v>86</v>
      </c>
      <c r="AC97" s="2" t="s">
        <v>86</v>
      </c>
      <c r="AD97" s="2" t="s">
        <v>86</v>
      </c>
      <c r="AE97" s="2" t="s">
        <v>86</v>
      </c>
      <c r="AF97" s="2" t="s">
        <v>86</v>
      </c>
    </row>
    <row r="98" spans="2:72" x14ac:dyDescent="0.45">
      <c r="C98" s="1">
        <v>93</v>
      </c>
      <c r="D98" s="1">
        <v>17</v>
      </c>
      <c r="E98" t="str">
        <f t="shared" si="3"/>
        <v>Alle</v>
      </c>
      <c r="G98" s="2" t="s">
        <v>86</v>
      </c>
      <c r="I98" s="36" t="s">
        <v>86</v>
      </c>
      <c r="J98" s="2" t="s">
        <v>86</v>
      </c>
      <c r="K98" s="2" t="s">
        <v>86</v>
      </c>
      <c r="L98" s="2" t="s">
        <v>86</v>
      </c>
      <c r="M98" s="2" t="s">
        <v>86</v>
      </c>
      <c r="N98" s="2" t="s">
        <v>86</v>
      </c>
      <c r="O98" s="2" t="s">
        <v>86</v>
      </c>
      <c r="P98" s="2" t="s">
        <v>86</v>
      </c>
      <c r="AD98" s="42" t="s">
        <v>86</v>
      </c>
      <c r="AF98" s="42" t="s">
        <v>86</v>
      </c>
      <c r="AG98" s="36" t="s">
        <v>86</v>
      </c>
      <c r="AH98" s="2" t="s">
        <v>86</v>
      </c>
      <c r="AI98" s="2" t="s">
        <v>86</v>
      </c>
      <c r="AJ98" s="2" t="s">
        <v>86</v>
      </c>
      <c r="AK98" s="2" t="s">
        <v>86</v>
      </c>
      <c r="AL98" s="2" t="s">
        <v>86</v>
      </c>
      <c r="AM98" s="2" t="s">
        <v>86</v>
      </c>
      <c r="BB98" s="36" t="s">
        <v>86</v>
      </c>
      <c r="BC98" s="2" t="s">
        <v>86</v>
      </c>
      <c r="BD98" s="2" t="s">
        <v>86</v>
      </c>
      <c r="BE98" s="2" t="s">
        <v>86</v>
      </c>
      <c r="BF98" s="2" t="s">
        <v>86</v>
      </c>
      <c r="BG98" s="2" t="s">
        <v>86</v>
      </c>
    </row>
    <row r="99" spans="2:72" x14ac:dyDescent="0.45">
      <c r="C99" s="1">
        <v>94</v>
      </c>
      <c r="D99" s="1">
        <v>18</v>
      </c>
      <c r="E99" t="str">
        <f t="shared" si="3"/>
        <v>Alle</v>
      </c>
      <c r="H99" s="2" t="s">
        <v>86</v>
      </c>
      <c r="Q99" s="36" t="s">
        <v>86</v>
      </c>
      <c r="R99" s="2" t="s">
        <v>86</v>
      </c>
      <c r="S99" s="2" t="s">
        <v>86</v>
      </c>
      <c r="T99" s="2" t="s">
        <v>86</v>
      </c>
      <c r="U99" s="2" t="s">
        <v>86</v>
      </c>
      <c r="V99" s="2" t="s">
        <v>86</v>
      </c>
      <c r="W99" s="2" t="s">
        <v>86</v>
      </c>
      <c r="X99" s="2" t="s">
        <v>86</v>
      </c>
      <c r="AN99" s="36" t="s">
        <v>86</v>
      </c>
      <c r="AO99" s="2" t="s">
        <v>86</v>
      </c>
      <c r="AP99" s="2" t="s">
        <v>86</v>
      </c>
      <c r="AQ99" s="2" t="s">
        <v>86</v>
      </c>
      <c r="AR99" s="2" t="s">
        <v>86</v>
      </c>
      <c r="AS99" s="2" t="s">
        <v>86</v>
      </c>
      <c r="AT99" s="2" t="s">
        <v>86</v>
      </c>
      <c r="BH99" s="36" t="s">
        <v>86</v>
      </c>
      <c r="BI99" s="2" t="s">
        <v>86</v>
      </c>
      <c r="BJ99" s="2" t="s">
        <v>86</v>
      </c>
      <c r="BK99" s="2" t="s">
        <v>86</v>
      </c>
      <c r="BL99" s="2" t="s">
        <v>86</v>
      </c>
      <c r="BM99" s="2" t="s">
        <v>86</v>
      </c>
    </row>
    <row r="100" spans="2:72" x14ac:dyDescent="0.45">
      <c r="C100" s="1">
        <v>95</v>
      </c>
      <c r="D100" s="1">
        <v>19</v>
      </c>
      <c r="E100" t="str">
        <f t="shared" si="3"/>
        <v>Alle</v>
      </c>
    </row>
    <row r="101" spans="2:72" s="10" customFormat="1" x14ac:dyDescent="0.45">
      <c r="B101" s="25">
        <v>6</v>
      </c>
      <c r="C101" s="25">
        <v>96</v>
      </c>
      <c r="D101" s="25">
        <v>1</v>
      </c>
      <c r="E101" s="10" t="str">
        <f t="shared" si="3"/>
        <v>Alle</v>
      </c>
      <c r="G101" s="23"/>
      <c r="H101" s="23"/>
      <c r="I101" s="37"/>
      <c r="J101" s="23"/>
      <c r="K101" s="23"/>
      <c r="L101" s="23"/>
      <c r="M101" s="23"/>
      <c r="N101" s="23"/>
      <c r="O101" s="23"/>
      <c r="P101" s="23"/>
      <c r="Q101" s="37"/>
      <c r="R101" s="23"/>
      <c r="S101" s="23"/>
      <c r="T101" s="23"/>
      <c r="U101" s="23"/>
      <c r="V101" s="23"/>
      <c r="W101" s="23"/>
      <c r="X101" s="23"/>
      <c r="Y101" s="37"/>
      <c r="Z101" s="23"/>
      <c r="AA101" s="23"/>
      <c r="AB101" s="23"/>
      <c r="AC101" s="23"/>
      <c r="AD101" s="23"/>
      <c r="AE101" s="23"/>
      <c r="AF101" s="23"/>
      <c r="AG101" s="37"/>
      <c r="AH101" s="23"/>
      <c r="AI101" s="23"/>
      <c r="AJ101" s="23"/>
      <c r="AK101" s="23"/>
      <c r="AL101" s="23"/>
      <c r="AM101" s="23"/>
      <c r="AN101" s="37"/>
      <c r="AO101" s="23"/>
      <c r="AP101" s="23"/>
      <c r="AQ101" s="23"/>
      <c r="AR101" s="23"/>
      <c r="AS101" s="23"/>
      <c r="AT101" s="23"/>
      <c r="AU101" s="37"/>
      <c r="AV101" s="23"/>
      <c r="AW101" s="23"/>
      <c r="AX101" s="23"/>
      <c r="AY101" s="23"/>
      <c r="AZ101" s="23"/>
      <c r="BA101" s="23"/>
      <c r="BB101" s="37"/>
      <c r="BC101" s="23"/>
      <c r="BD101" s="23"/>
      <c r="BE101" s="23"/>
      <c r="BF101" s="23"/>
      <c r="BG101" s="23"/>
      <c r="BH101" s="37"/>
      <c r="BI101" s="23"/>
      <c r="BJ101" s="23"/>
      <c r="BK101" s="23"/>
      <c r="BL101" s="23"/>
      <c r="BM101" s="23"/>
      <c r="BN101" s="37"/>
      <c r="BO101" s="23"/>
      <c r="BP101" s="23"/>
      <c r="BQ101" s="23"/>
      <c r="BR101" s="23"/>
      <c r="BS101" s="23"/>
      <c r="BT101" s="55"/>
    </row>
    <row r="102" spans="2:72" x14ac:dyDescent="0.45">
      <c r="C102" s="1">
        <v>97</v>
      </c>
      <c r="D102" s="1">
        <v>2</v>
      </c>
      <c r="E102" t="str">
        <f>S_dh</f>
        <v>Droge ruimten in detectiestand hoog</v>
      </c>
      <c r="AG102" s="36" t="s">
        <v>86</v>
      </c>
      <c r="AN102" s="36" t="s">
        <v>86</v>
      </c>
      <c r="AU102" s="36" t="s">
        <v>86</v>
      </c>
      <c r="BB102" s="36" t="s">
        <v>86</v>
      </c>
      <c r="BH102" s="36" t="s">
        <v>86</v>
      </c>
      <c r="BN102" s="36" t="s">
        <v>86</v>
      </c>
    </row>
    <row r="103" spans="2:72" x14ac:dyDescent="0.45">
      <c r="C103" s="1">
        <v>98</v>
      </c>
      <c r="D103" s="1">
        <v>3</v>
      </c>
      <c r="E103" t="str">
        <f>S_zj</f>
        <v>Droge ruimten van de dagzone</v>
      </c>
      <c r="AH103" s="2" t="s">
        <v>86</v>
      </c>
      <c r="AK103" s="2" t="s">
        <v>86</v>
      </c>
      <c r="AO103" s="2" t="s">
        <v>86</v>
      </c>
      <c r="AR103" s="2" t="s">
        <v>86</v>
      </c>
      <c r="AV103" s="2" t="s">
        <v>86</v>
      </c>
      <c r="AY103" s="2" t="s">
        <v>86</v>
      </c>
      <c r="BC103" s="2" t="s">
        <v>86</v>
      </c>
      <c r="BF103" s="2" t="s">
        <v>86</v>
      </c>
      <c r="BI103" s="2" t="s">
        <v>86</v>
      </c>
      <c r="BL103" s="2" t="s">
        <v>86</v>
      </c>
      <c r="BO103" s="2" t="s">
        <v>86</v>
      </c>
      <c r="BR103" s="2" t="s">
        <v>86</v>
      </c>
    </row>
    <row r="104" spans="2:72" x14ac:dyDescent="0.45">
      <c r="C104" s="1">
        <v>99</v>
      </c>
      <c r="D104" s="1">
        <v>4</v>
      </c>
      <c r="E104" t="str">
        <f>Tous</f>
        <v>Alle</v>
      </c>
      <c r="AI104" s="2" t="s">
        <v>86</v>
      </c>
      <c r="AL104" s="2" t="s">
        <v>86</v>
      </c>
      <c r="AP104" s="2" t="s">
        <v>86</v>
      </c>
      <c r="AS104" s="2" t="s">
        <v>86</v>
      </c>
      <c r="AW104" s="2" t="s">
        <v>86</v>
      </c>
      <c r="AZ104" s="2" t="s">
        <v>86</v>
      </c>
      <c r="BD104" s="2" t="s">
        <v>86</v>
      </c>
      <c r="BG104" s="2" t="s">
        <v>86</v>
      </c>
      <c r="BJ104" s="2" t="s">
        <v>86</v>
      </c>
      <c r="BM104" s="2" t="s">
        <v>86</v>
      </c>
      <c r="BP104" s="2" t="s">
        <v>86</v>
      </c>
      <c r="BS104" s="2" t="s">
        <v>86</v>
      </c>
    </row>
    <row r="105" spans="2:72" x14ac:dyDescent="0.45">
      <c r="C105" s="1">
        <v>100</v>
      </c>
      <c r="D105" s="1">
        <v>5</v>
      </c>
      <c r="I105" s="36" t="str">
        <f>S_dh</f>
        <v>Droge ruimten in detectiestand hoog</v>
      </c>
      <c r="L105" s="2" t="str">
        <f>S_zj</f>
        <v>Droge ruimten van de dagzone</v>
      </c>
      <c r="M105" s="2" t="str">
        <f>Tous</f>
        <v>Alle</v>
      </c>
      <c r="Q105" s="36" t="str">
        <f>S_dh</f>
        <v>Droge ruimten in detectiestand hoog</v>
      </c>
      <c r="T105" s="2" t="str">
        <f>S_zj</f>
        <v>Droge ruimten van de dagzone</v>
      </c>
      <c r="U105" s="2" t="str">
        <f>Tous</f>
        <v>Alle</v>
      </c>
      <c r="Y105" s="36" t="str">
        <f>S_dh</f>
        <v>Droge ruimten in detectiestand hoog</v>
      </c>
      <c r="AB105" s="2" t="str">
        <f>S_zj</f>
        <v>Droge ruimten van de dagzone</v>
      </c>
      <c r="AC105" s="2" t="str">
        <f>Tous</f>
        <v>Alle</v>
      </c>
    </row>
    <row r="106" spans="2:72" x14ac:dyDescent="0.45">
      <c r="C106" s="1">
        <v>101</v>
      </c>
      <c r="D106" s="1">
        <v>6</v>
      </c>
      <c r="E106" t="str">
        <f>Tous</f>
        <v>Alle</v>
      </c>
      <c r="N106" s="42" t="s">
        <v>86</v>
      </c>
      <c r="V106" s="2" t="s">
        <v>86</v>
      </c>
      <c r="AD106" s="2" t="s">
        <v>86</v>
      </c>
    </row>
    <row r="107" spans="2:72" x14ac:dyDescent="0.45">
      <c r="C107" s="1">
        <v>102</v>
      </c>
      <c r="D107" s="1">
        <v>7</v>
      </c>
      <c r="E107" t="str">
        <f>Tous</f>
        <v>Alle</v>
      </c>
    </row>
    <row r="108" spans="2:72" x14ac:dyDescent="0.45">
      <c r="C108" s="1">
        <v>103</v>
      </c>
      <c r="D108" s="1">
        <v>8</v>
      </c>
      <c r="AG108" s="36" t="str">
        <f>S_Pas_dh</f>
        <v>Droge ruimten die niet in detectiestand hoog zijn</v>
      </c>
      <c r="AH108" s="2" t="str">
        <f>S_zn</f>
        <v>Droge ruimten van de nachtzone</v>
      </c>
      <c r="AK108" s="2" t="str">
        <f>S_zn</f>
        <v>Droge ruimten van de nachtzone</v>
      </c>
      <c r="AN108" s="36" t="str">
        <f>S_Pas_dh</f>
        <v>Droge ruimten die niet in detectiestand hoog zijn</v>
      </c>
      <c r="AO108" s="2" t="str">
        <f>S_zn</f>
        <v>Droge ruimten van de nachtzone</v>
      </c>
      <c r="AR108" s="2" t="str">
        <f>S_zn</f>
        <v>Droge ruimten van de nachtzone</v>
      </c>
      <c r="BB108" s="36" t="str">
        <f>S_Pas_dh</f>
        <v>Droge ruimten die niet in detectiestand hoog zijn</v>
      </c>
      <c r="BC108" s="2" t="str">
        <f>S_zn</f>
        <v>Droge ruimten van de nachtzone</v>
      </c>
      <c r="BF108" s="2" t="str">
        <f>S_zn</f>
        <v>Droge ruimten van de nachtzone</v>
      </c>
      <c r="BH108" s="36" t="str">
        <f>S_Pas_dh</f>
        <v>Droge ruimten die niet in detectiestand hoog zijn</v>
      </c>
      <c r="BI108" s="2" t="str">
        <f>S_zn</f>
        <v>Droge ruimten van de nachtzone</v>
      </c>
      <c r="BL108" s="2" t="str">
        <f>S_zn</f>
        <v>Droge ruimten van de nachtzone</v>
      </c>
    </row>
    <row r="109" spans="2:72" x14ac:dyDescent="0.45">
      <c r="C109" s="1">
        <v>104</v>
      </c>
      <c r="D109" s="1">
        <v>9</v>
      </c>
      <c r="E109" t="str">
        <f>Tous</f>
        <v>Alle</v>
      </c>
      <c r="I109" s="36" t="s">
        <v>86</v>
      </c>
      <c r="L109" s="2" t="s">
        <v>86</v>
      </c>
      <c r="M109" s="2" t="s">
        <v>86</v>
      </c>
      <c r="Q109" s="36" t="s">
        <v>86</v>
      </c>
      <c r="T109" s="2" t="s">
        <v>86</v>
      </c>
      <c r="U109" s="2" t="s">
        <v>86</v>
      </c>
      <c r="AG109" s="36" t="s">
        <v>86</v>
      </c>
      <c r="AH109" s="2" t="s">
        <v>86</v>
      </c>
      <c r="AI109" s="2" t="s">
        <v>86</v>
      </c>
      <c r="AK109" s="2" t="s">
        <v>86</v>
      </c>
      <c r="AL109" s="2" t="s">
        <v>86</v>
      </c>
      <c r="AN109" s="36" t="s">
        <v>86</v>
      </c>
      <c r="AO109" s="2" t="s">
        <v>86</v>
      </c>
      <c r="AP109" s="2" t="s">
        <v>86</v>
      </c>
      <c r="AR109" s="2" t="s">
        <v>86</v>
      </c>
      <c r="AS109" s="2" t="s">
        <v>86</v>
      </c>
      <c r="BB109" s="36" t="s">
        <v>86</v>
      </c>
      <c r="BC109" s="2" t="s">
        <v>86</v>
      </c>
      <c r="BD109" s="2" t="s">
        <v>86</v>
      </c>
      <c r="BF109" s="2" t="s">
        <v>86</v>
      </c>
      <c r="BG109" s="2" t="s">
        <v>86</v>
      </c>
      <c r="BH109" s="36" t="s">
        <v>86</v>
      </c>
      <c r="BI109" s="2" t="s">
        <v>86</v>
      </c>
      <c r="BJ109" s="2" t="s">
        <v>86</v>
      </c>
      <c r="BL109" s="2" t="s">
        <v>86</v>
      </c>
      <c r="BM109" s="2" t="s">
        <v>86</v>
      </c>
    </row>
    <row r="110" spans="2:72" x14ac:dyDescent="0.45">
      <c r="C110" s="1">
        <v>105</v>
      </c>
      <c r="D110" s="1">
        <v>10</v>
      </c>
      <c r="AU110" s="36" t="str">
        <f>S_Pas_dh</f>
        <v>Droge ruimten die niet in detectiestand hoog zijn</v>
      </c>
      <c r="AV110" s="2" t="str">
        <f>S_zn</f>
        <v>Droge ruimten van de nachtzone</v>
      </c>
      <c r="AY110" s="2" t="str">
        <f>S_zn</f>
        <v>Droge ruimten van de nachtzone</v>
      </c>
      <c r="BN110" s="36" t="str">
        <f>S_Pas_dh</f>
        <v>Droge ruimten die niet in detectiestand hoog zijn</v>
      </c>
      <c r="BO110" s="2" t="str">
        <f>S_zn</f>
        <v>Droge ruimten van de nachtzone</v>
      </c>
      <c r="BR110" s="2" t="str">
        <f>S_zn</f>
        <v>Droge ruimten van de nachtzone</v>
      </c>
    </row>
    <row r="111" spans="2:72" x14ac:dyDescent="0.45">
      <c r="C111" s="1">
        <v>106</v>
      </c>
      <c r="D111" s="1">
        <v>11</v>
      </c>
      <c r="E111" t="str">
        <f>Tous</f>
        <v>Alle</v>
      </c>
      <c r="Y111" s="36" t="s">
        <v>86</v>
      </c>
      <c r="AB111" s="2" t="s">
        <v>86</v>
      </c>
      <c r="AC111" s="2" t="s">
        <v>86</v>
      </c>
    </row>
    <row r="112" spans="2:72" x14ac:dyDescent="0.45">
      <c r="C112" s="1">
        <v>107</v>
      </c>
      <c r="D112" s="1">
        <v>12</v>
      </c>
      <c r="E112" t="str">
        <f>Tous</f>
        <v>Alle</v>
      </c>
    </row>
    <row r="113" spans="2:72" x14ac:dyDescent="0.45">
      <c r="C113" s="1">
        <v>108</v>
      </c>
      <c r="D113" s="1">
        <v>13</v>
      </c>
      <c r="E113" t="str">
        <f>S_Pas_dh</f>
        <v>Droge ruimten die niet in detectiestand hoog zijn</v>
      </c>
      <c r="AG113" s="36" t="s">
        <v>86</v>
      </c>
      <c r="AN113" s="36" t="s">
        <v>86</v>
      </c>
      <c r="AU113" s="36" t="s">
        <v>86</v>
      </c>
      <c r="BB113" s="36" t="s">
        <v>86</v>
      </c>
      <c r="BH113" s="36" t="s">
        <v>86</v>
      </c>
      <c r="BN113" s="36" t="s">
        <v>86</v>
      </c>
    </row>
    <row r="114" spans="2:72" x14ac:dyDescent="0.45">
      <c r="C114" s="1">
        <v>109</v>
      </c>
      <c r="D114" s="1">
        <v>14</v>
      </c>
      <c r="E114" t="str">
        <f>S_zn</f>
        <v>Droge ruimten van de nachtzone</v>
      </c>
      <c r="AH114" s="2" t="s">
        <v>86</v>
      </c>
      <c r="AK114" s="2" t="s">
        <v>86</v>
      </c>
      <c r="AO114" s="2" t="s">
        <v>86</v>
      </c>
      <c r="AR114" s="2" t="s">
        <v>86</v>
      </c>
      <c r="AV114" s="2" t="s">
        <v>86</v>
      </c>
      <c r="AY114" s="2" t="s">
        <v>86</v>
      </c>
      <c r="BC114" s="2" t="s">
        <v>86</v>
      </c>
      <c r="BF114" s="2" t="s">
        <v>86</v>
      </c>
      <c r="BI114" s="2" t="s">
        <v>86</v>
      </c>
      <c r="BL114" s="2" t="s">
        <v>86</v>
      </c>
      <c r="BO114" s="2" t="s">
        <v>86</v>
      </c>
      <c r="BR114" s="2" t="s">
        <v>86</v>
      </c>
    </row>
    <row r="115" spans="2:72" x14ac:dyDescent="0.45">
      <c r="C115" s="1">
        <v>110</v>
      </c>
      <c r="D115" s="1">
        <v>15</v>
      </c>
      <c r="E115" t="str">
        <f>Tous</f>
        <v>Alle</v>
      </c>
    </row>
    <row r="116" spans="2:72" x14ac:dyDescent="0.45">
      <c r="C116" s="1">
        <v>111</v>
      </c>
      <c r="D116" s="1">
        <v>16</v>
      </c>
      <c r="I116" s="36" t="str">
        <f>S_Pas_dh</f>
        <v>Droge ruimten die niet in detectiestand hoog zijn</v>
      </c>
      <c r="L116" s="2" t="str">
        <f>S_zn</f>
        <v>Droge ruimten van de nachtzone</v>
      </c>
      <c r="Q116" s="36" t="str">
        <f>S_Pas_dh</f>
        <v>Droge ruimten die niet in detectiestand hoog zijn</v>
      </c>
      <c r="T116" s="2" t="str">
        <f>S_zn</f>
        <v>Droge ruimten van de nachtzone</v>
      </c>
      <c r="Y116" s="36" t="str">
        <f>S_Pas_dh</f>
        <v>Droge ruimten die niet in detectiestand hoog zijn</v>
      </c>
      <c r="AB116" s="2" t="str">
        <f>S_zn</f>
        <v>Droge ruimten van de nachtzone</v>
      </c>
    </row>
    <row r="117" spans="2:72" x14ac:dyDescent="0.45">
      <c r="C117" s="1">
        <v>112</v>
      </c>
      <c r="D117" s="1">
        <v>17</v>
      </c>
      <c r="I117" s="36" t="str">
        <f>Tous</f>
        <v>Alle</v>
      </c>
      <c r="L117" s="2" t="str">
        <f>Tous</f>
        <v>Alle</v>
      </c>
      <c r="M117" s="2" t="str">
        <f>Tous</f>
        <v>Alle</v>
      </c>
      <c r="AG117" s="36" t="str">
        <f>Si_Alim_inf</f>
        <v>Indien het totale toevoerdebiet van de droge ruimten gelijk is aan of kleiner is dan 40% van het totale nominale afvoerdebiet</v>
      </c>
      <c r="AH117" s="2" t="str">
        <f>Si_Alim_inf</f>
        <v>Indien het totale toevoerdebiet van de droge ruimten gelijk is aan of kleiner is dan 40% van het totale nominale afvoerdebiet</v>
      </c>
      <c r="AI117" s="2" t="str">
        <f>Si_Alim_inf</f>
        <v>Indien het totale toevoerdebiet van de droge ruimten gelijk is aan of kleiner is dan 40% van het totale nominale afvoerdebiet</v>
      </c>
      <c r="AK117" s="2" t="str">
        <f>Si_Alim_inf</f>
        <v>Indien het totale toevoerdebiet van de droge ruimten gelijk is aan of kleiner is dan 40% van het totale nominale afvoerdebiet</v>
      </c>
      <c r="AL117" s="2" t="str">
        <f>Si_Alim_inf</f>
        <v>Indien het totale toevoerdebiet van de droge ruimten gelijk is aan of kleiner is dan 40% van het totale nominale afvoerdebiet</v>
      </c>
      <c r="BB117" s="36" t="str">
        <f>Si_Alim_inf</f>
        <v>Indien het totale toevoerdebiet van de droge ruimten gelijk is aan of kleiner is dan 40% van het totale nominale afvoerdebiet</v>
      </c>
      <c r="BC117" s="2" t="str">
        <f>Si_Alim_inf</f>
        <v>Indien het totale toevoerdebiet van de droge ruimten gelijk is aan of kleiner is dan 40% van het totale nominale afvoerdebiet</v>
      </c>
      <c r="BD117" s="2" t="str">
        <f>Si_Alim_inf</f>
        <v>Indien het totale toevoerdebiet van de droge ruimten gelijk is aan of kleiner is dan 40% van het totale nominale afvoerdebiet</v>
      </c>
      <c r="BF117" s="2" t="str">
        <f>Si_Alim_inf</f>
        <v>Indien het totale toevoerdebiet van de droge ruimten gelijk is aan of kleiner is dan 40% van het totale nominale afvoerdebiet</v>
      </c>
      <c r="BG117" s="2" t="str">
        <f>Si_Alim_inf</f>
        <v>Indien het totale toevoerdebiet van de droge ruimten gelijk is aan of kleiner is dan 40% van het totale nominale afvoerdebiet</v>
      </c>
    </row>
    <row r="118" spans="2:72" x14ac:dyDescent="0.45">
      <c r="C118" s="1">
        <v>113</v>
      </c>
      <c r="D118" s="1">
        <v>18</v>
      </c>
      <c r="Q118" s="36" t="str">
        <f>Tous</f>
        <v>Alle</v>
      </c>
      <c r="T118" s="2" t="str">
        <f>Tous</f>
        <v>Alle</v>
      </c>
      <c r="U118" s="2" t="str">
        <f>Tous</f>
        <v>Alle</v>
      </c>
      <c r="AN118" s="36" t="str">
        <f>Si_Alim_inf</f>
        <v>Indien het totale toevoerdebiet van de droge ruimten gelijk is aan of kleiner is dan 40% van het totale nominale afvoerdebiet</v>
      </c>
      <c r="AO118" s="2" t="str">
        <f>Si_Alim_inf</f>
        <v>Indien het totale toevoerdebiet van de droge ruimten gelijk is aan of kleiner is dan 40% van het totale nominale afvoerdebiet</v>
      </c>
      <c r="AP118" s="2" t="str">
        <f>Si_Alim_inf</f>
        <v>Indien het totale toevoerdebiet van de droge ruimten gelijk is aan of kleiner is dan 40% van het totale nominale afvoerdebiet</v>
      </c>
      <c r="AR118" s="2" t="str">
        <f>Si_Alim_inf</f>
        <v>Indien het totale toevoerdebiet van de droge ruimten gelijk is aan of kleiner is dan 40% van het totale nominale afvoerdebiet</v>
      </c>
      <c r="AS118" s="2" t="str">
        <f>Si_Alim_inf</f>
        <v>Indien het totale toevoerdebiet van de droge ruimten gelijk is aan of kleiner is dan 40% van het totale nominale afvoerdebiet</v>
      </c>
      <c r="BH118" s="36" t="str">
        <f>Si_Alim_inf</f>
        <v>Indien het totale toevoerdebiet van de droge ruimten gelijk is aan of kleiner is dan 40% van het totale nominale afvoerdebiet</v>
      </c>
      <c r="BI118" s="2" t="str">
        <f>Si_Alim_inf</f>
        <v>Indien het totale toevoerdebiet van de droge ruimten gelijk is aan of kleiner is dan 40% van het totale nominale afvoerdebiet</v>
      </c>
      <c r="BJ118" s="2" t="str">
        <f>Si_Alim_inf</f>
        <v>Indien het totale toevoerdebiet van de droge ruimten gelijk is aan of kleiner is dan 40% van het totale nominale afvoerdebiet</v>
      </c>
      <c r="BL118" s="2" t="str">
        <f>Si_Alim_inf</f>
        <v>Indien het totale toevoerdebiet van de droge ruimten gelijk is aan of kleiner is dan 40% van het totale nominale afvoerdebiet</v>
      </c>
      <c r="BM118" s="2" t="str">
        <f>Si_Alim_inf</f>
        <v>Indien het totale toevoerdebiet van de droge ruimten gelijk is aan of kleiner is dan 40% van het totale nominale afvoerdebiet</v>
      </c>
    </row>
    <row r="119" spans="2:72" x14ac:dyDescent="0.45">
      <c r="C119" s="1">
        <v>114</v>
      </c>
      <c r="D119" s="1">
        <v>19</v>
      </c>
      <c r="E119" t="str">
        <f>Si_Alim_sup</f>
        <v xml:space="preserve">Indien het totale toevoerdebiet van de droge ruimten groter is dan 40% van het totale nominale afvoerdebiet </v>
      </c>
      <c r="AG119" s="36" t="s">
        <v>86</v>
      </c>
      <c r="AH119" s="2" t="s">
        <v>86</v>
      </c>
      <c r="AI119" s="2" t="s">
        <v>86</v>
      </c>
      <c r="AK119" s="2" t="s">
        <v>86</v>
      </c>
      <c r="AL119" s="2" t="s">
        <v>86</v>
      </c>
      <c r="AN119" s="38" t="s">
        <v>86</v>
      </c>
      <c r="AO119" s="2" t="s">
        <v>86</v>
      </c>
      <c r="AP119" s="2" t="s">
        <v>86</v>
      </c>
      <c r="AR119" s="2" t="s">
        <v>86</v>
      </c>
      <c r="AS119" s="2" t="s">
        <v>86</v>
      </c>
      <c r="BB119" s="36" t="s">
        <v>86</v>
      </c>
      <c r="BC119" s="2" t="s">
        <v>86</v>
      </c>
      <c r="BD119" s="2" t="s">
        <v>86</v>
      </c>
      <c r="BF119" s="2" t="s">
        <v>86</v>
      </c>
      <c r="BG119" s="2" t="s">
        <v>86</v>
      </c>
      <c r="BH119" s="36" t="s">
        <v>86</v>
      </c>
      <c r="BI119" s="2" t="s">
        <v>86</v>
      </c>
      <c r="BJ119" s="2" t="s">
        <v>86</v>
      </c>
      <c r="BL119" s="2" t="s">
        <v>86</v>
      </c>
      <c r="BM119" s="2" t="s">
        <v>86</v>
      </c>
    </row>
    <row r="120" spans="2:72" s="10" customFormat="1" x14ac:dyDescent="0.45">
      <c r="B120" s="25">
        <v>7</v>
      </c>
      <c r="C120" s="25">
        <v>115</v>
      </c>
      <c r="D120" s="25">
        <v>1</v>
      </c>
      <c r="E120" s="10" t="str">
        <f>Tous</f>
        <v>Alle</v>
      </c>
      <c r="G120" s="23"/>
      <c r="H120" s="23"/>
      <c r="I120" s="37"/>
      <c r="J120" s="23"/>
      <c r="K120" s="23"/>
      <c r="L120" s="23"/>
      <c r="M120" s="23"/>
      <c r="N120" s="23"/>
      <c r="O120" s="23"/>
      <c r="P120" s="23"/>
      <c r="Q120" s="37"/>
      <c r="R120" s="23"/>
      <c r="S120" s="23"/>
      <c r="T120" s="23"/>
      <c r="U120" s="23"/>
      <c r="V120" s="23"/>
      <c r="W120" s="23"/>
      <c r="X120" s="23"/>
      <c r="Y120" s="37"/>
      <c r="Z120" s="23"/>
      <c r="AA120" s="23"/>
      <c r="AB120" s="23"/>
      <c r="AC120" s="23"/>
      <c r="AD120" s="23"/>
      <c r="AE120" s="23"/>
      <c r="AF120" s="23"/>
      <c r="AG120" s="37"/>
      <c r="AH120" s="23"/>
      <c r="AI120" s="23"/>
      <c r="AJ120" s="23"/>
      <c r="AK120" s="23"/>
      <c r="AL120" s="23"/>
      <c r="AM120" s="23"/>
      <c r="AN120" s="37"/>
      <c r="AO120" s="23"/>
      <c r="AP120" s="23"/>
      <c r="AQ120" s="23"/>
      <c r="AR120" s="23"/>
      <c r="AS120" s="23"/>
      <c r="AT120" s="23"/>
      <c r="AU120" s="37"/>
      <c r="AV120" s="23"/>
      <c r="AW120" s="23"/>
      <c r="AX120" s="23"/>
      <c r="AY120" s="23"/>
      <c r="AZ120" s="23"/>
      <c r="BA120" s="23"/>
      <c r="BB120" s="37"/>
      <c r="BC120" s="23"/>
      <c r="BD120" s="23"/>
      <c r="BE120" s="23"/>
      <c r="BF120" s="23"/>
      <c r="BG120" s="23"/>
      <c r="BH120" s="37"/>
      <c r="BI120" s="23"/>
      <c r="BJ120" s="23"/>
      <c r="BK120" s="23"/>
      <c r="BL120" s="23"/>
      <c r="BM120" s="23"/>
      <c r="BN120" s="37"/>
      <c r="BO120" s="23"/>
      <c r="BP120" s="23"/>
      <c r="BQ120" s="23"/>
      <c r="BR120" s="23"/>
      <c r="BS120" s="23"/>
      <c r="BT120" s="55"/>
    </row>
    <row r="121" spans="2:72" x14ac:dyDescent="0.45">
      <c r="C121" s="1">
        <v>116</v>
      </c>
      <c r="D121" s="1">
        <v>2</v>
      </c>
      <c r="E121" s="11" t="str">
        <f>S_dh</f>
        <v>Droge ruimten in detectiestand hoog</v>
      </c>
      <c r="F121" s="11"/>
      <c r="AG121" s="36" t="s">
        <v>86</v>
      </c>
      <c r="AN121" s="36" t="s">
        <v>86</v>
      </c>
      <c r="AU121" s="36" t="s">
        <v>86</v>
      </c>
      <c r="BB121" s="36" t="s">
        <v>86</v>
      </c>
      <c r="BH121" s="36" t="s">
        <v>86</v>
      </c>
      <c r="BN121" s="36" t="s">
        <v>86</v>
      </c>
    </row>
    <row r="122" spans="2:72" x14ac:dyDescent="0.45">
      <c r="C122" s="1">
        <v>117</v>
      </c>
      <c r="D122" s="1">
        <v>3</v>
      </c>
      <c r="E122" t="str">
        <f>S_zn</f>
        <v>Droge ruimten van de nachtzone</v>
      </c>
      <c r="AH122" s="2" t="s">
        <v>86</v>
      </c>
      <c r="AK122" s="2" t="s">
        <v>86</v>
      </c>
      <c r="AO122" s="2" t="s">
        <v>86</v>
      </c>
      <c r="AR122" s="2" t="s">
        <v>86</v>
      </c>
      <c r="AV122" s="2" t="s">
        <v>86</v>
      </c>
      <c r="AY122" s="2" t="s">
        <v>86</v>
      </c>
      <c r="BC122" s="2" t="s">
        <v>86</v>
      </c>
      <c r="BF122" s="2" t="s">
        <v>86</v>
      </c>
      <c r="BI122" s="2" t="s">
        <v>86</v>
      </c>
      <c r="BL122" s="2" t="s">
        <v>86</v>
      </c>
      <c r="BO122" s="2" t="s">
        <v>86</v>
      </c>
      <c r="BR122" s="2" t="s">
        <v>86</v>
      </c>
    </row>
    <row r="123" spans="2:72" x14ac:dyDescent="0.45">
      <c r="C123" s="1">
        <v>118</v>
      </c>
      <c r="D123" s="1">
        <v>4</v>
      </c>
      <c r="E123" t="str">
        <f>Tous</f>
        <v>Alle</v>
      </c>
      <c r="AI123" s="2" t="s">
        <v>86</v>
      </c>
      <c r="AJ123" s="2" t="s">
        <v>86</v>
      </c>
      <c r="AL123" s="2" t="s">
        <v>86</v>
      </c>
      <c r="AP123" s="2" t="s">
        <v>86</v>
      </c>
      <c r="AQ123" s="2" t="s">
        <v>86</v>
      </c>
      <c r="AS123" s="2" t="s">
        <v>86</v>
      </c>
      <c r="AW123" s="2" t="s">
        <v>86</v>
      </c>
      <c r="AX123" s="2" t="s">
        <v>86</v>
      </c>
      <c r="AZ123" s="2" t="s">
        <v>86</v>
      </c>
      <c r="BD123" s="2" t="s">
        <v>86</v>
      </c>
      <c r="BE123" s="2" t="s">
        <v>86</v>
      </c>
      <c r="BG123" s="2" t="s">
        <v>86</v>
      </c>
      <c r="BJ123" s="2" t="s">
        <v>86</v>
      </c>
      <c r="BK123" s="2" t="s">
        <v>86</v>
      </c>
      <c r="BM123" s="2" t="s">
        <v>86</v>
      </c>
      <c r="BP123" s="2" t="s">
        <v>86</v>
      </c>
      <c r="BQ123" s="2" t="s">
        <v>86</v>
      </c>
      <c r="BS123" s="2" t="s">
        <v>86</v>
      </c>
    </row>
    <row r="124" spans="2:72" x14ac:dyDescent="0.45">
      <c r="C124" s="1">
        <v>119</v>
      </c>
      <c r="D124" s="1">
        <v>5</v>
      </c>
      <c r="I124" s="36" t="str">
        <f>S_dh</f>
        <v>Droge ruimten in detectiestand hoog</v>
      </c>
      <c r="J124" s="2" t="s">
        <v>87</v>
      </c>
      <c r="L124" s="2" t="str">
        <f>S_zn</f>
        <v>Droge ruimten van de nachtzone</v>
      </c>
      <c r="M124" s="2" t="str">
        <f>Tous</f>
        <v>Alle</v>
      </c>
      <c r="Q124" s="36" t="str">
        <f>S_dh</f>
        <v>Droge ruimten in detectiestand hoog</v>
      </c>
      <c r="R124" s="2" t="s">
        <v>87</v>
      </c>
      <c r="T124" s="2" t="str">
        <f>S_zn</f>
        <v>Droge ruimten van de nachtzone</v>
      </c>
      <c r="U124" s="2" t="str">
        <f>Tous</f>
        <v>Alle</v>
      </c>
      <c r="Y124" s="36" t="str">
        <f>S_dh</f>
        <v>Droge ruimten in detectiestand hoog</v>
      </c>
      <c r="Z124" s="2" t="s">
        <v>87</v>
      </c>
      <c r="AB124" s="2" t="str">
        <f>S_zn</f>
        <v>Droge ruimten van de nachtzone</v>
      </c>
      <c r="AC124" s="2" t="str">
        <f>Tous</f>
        <v>Alle</v>
      </c>
    </row>
    <row r="125" spans="2:72" x14ac:dyDescent="0.45">
      <c r="C125" s="1">
        <v>120</v>
      </c>
      <c r="D125" s="1">
        <v>6</v>
      </c>
      <c r="E125" t="str">
        <f>Tous</f>
        <v>Alle</v>
      </c>
      <c r="N125" s="2" t="s">
        <v>86</v>
      </c>
      <c r="V125" s="2" t="s">
        <v>86</v>
      </c>
      <c r="AD125" s="2" t="s">
        <v>86</v>
      </c>
    </row>
    <row r="126" spans="2:72" x14ac:dyDescent="0.45">
      <c r="C126" s="1">
        <v>121</v>
      </c>
      <c r="D126" s="1">
        <v>7</v>
      </c>
      <c r="E126" t="str">
        <f>Tous</f>
        <v>Alle</v>
      </c>
    </row>
    <row r="127" spans="2:72" x14ac:dyDescent="0.45">
      <c r="C127" s="1">
        <v>122</v>
      </c>
      <c r="D127" s="1">
        <v>8</v>
      </c>
      <c r="AG127" s="36" t="str">
        <f>S_Pas_dh</f>
        <v>Droge ruimten die niet in detectiestand hoog zijn</v>
      </c>
      <c r="AH127" s="2" t="str">
        <f>S_zn</f>
        <v>Droge ruimten van de nachtzone</v>
      </c>
      <c r="AK127" s="2" t="str">
        <f>S_zn</f>
        <v>Droge ruimten van de nachtzone</v>
      </c>
      <c r="AN127" s="36" t="str">
        <f>S_Pas_dh</f>
        <v>Droge ruimten die niet in detectiestand hoog zijn</v>
      </c>
      <c r="AO127" s="2" t="str">
        <f>S_zn</f>
        <v>Droge ruimten van de nachtzone</v>
      </c>
      <c r="AR127" s="2" t="str">
        <f>S_zn</f>
        <v>Droge ruimten van de nachtzone</v>
      </c>
      <c r="BB127" s="36" t="str">
        <f>S_Pas_dh</f>
        <v>Droge ruimten die niet in detectiestand hoog zijn</v>
      </c>
      <c r="BC127" s="2" t="str">
        <f>S_zn</f>
        <v>Droge ruimten van de nachtzone</v>
      </c>
      <c r="BF127" s="2" t="str">
        <f>S_zn</f>
        <v>Droge ruimten van de nachtzone</v>
      </c>
      <c r="BH127" s="36" t="str">
        <f>S_Pas_dh</f>
        <v>Droge ruimten die niet in detectiestand hoog zijn</v>
      </c>
      <c r="BI127" s="2" t="str">
        <f>S_zn</f>
        <v>Droge ruimten van de nachtzone</v>
      </c>
      <c r="BL127" s="2" t="str">
        <f>S_zn</f>
        <v>Droge ruimten van de nachtzone</v>
      </c>
    </row>
    <row r="128" spans="2:72" x14ac:dyDescent="0.45">
      <c r="C128" s="1">
        <v>123</v>
      </c>
      <c r="D128" s="1">
        <v>9</v>
      </c>
      <c r="E128" t="str">
        <f>Tous</f>
        <v>Alle</v>
      </c>
      <c r="I128" s="36" t="s">
        <v>86</v>
      </c>
      <c r="J128" s="2" t="s">
        <v>86</v>
      </c>
      <c r="L128" s="2" t="s">
        <v>86</v>
      </c>
      <c r="M128" s="2" t="s">
        <v>86</v>
      </c>
      <c r="Q128" s="36" t="s">
        <v>86</v>
      </c>
      <c r="R128" s="2" t="s">
        <v>86</v>
      </c>
      <c r="T128" s="2" t="s">
        <v>86</v>
      </c>
      <c r="U128" s="2" t="s">
        <v>86</v>
      </c>
      <c r="AG128" s="36" t="s">
        <v>86</v>
      </c>
      <c r="AH128" s="2" t="s">
        <v>86</v>
      </c>
      <c r="AI128" s="2" t="s">
        <v>86</v>
      </c>
      <c r="AJ128" s="2" t="s">
        <v>86</v>
      </c>
      <c r="AK128" s="2" t="s">
        <v>86</v>
      </c>
      <c r="AL128" s="2" t="s">
        <v>86</v>
      </c>
      <c r="AN128" s="36" t="s">
        <v>86</v>
      </c>
      <c r="AO128" s="2" t="s">
        <v>86</v>
      </c>
      <c r="AP128" s="2" t="s">
        <v>86</v>
      </c>
      <c r="AQ128" s="2" t="s">
        <v>86</v>
      </c>
      <c r="AR128" s="2" t="s">
        <v>86</v>
      </c>
      <c r="AS128" s="2" t="s">
        <v>86</v>
      </c>
      <c r="BB128" s="36" t="s">
        <v>86</v>
      </c>
      <c r="BC128" s="2" t="s">
        <v>86</v>
      </c>
      <c r="BD128" s="2" t="s">
        <v>86</v>
      </c>
      <c r="BE128" s="2" t="s">
        <v>86</v>
      </c>
      <c r="BF128" s="2" t="s">
        <v>86</v>
      </c>
      <c r="BG128" s="2" t="s">
        <v>86</v>
      </c>
      <c r="BH128" s="36" t="s">
        <v>86</v>
      </c>
      <c r="BI128" s="2" t="s">
        <v>86</v>
      </c>
      <c r="BJ128" s="2" t="s">
        <v>86</v>
      </c>
      <c r="BK128" s="2" t="s">
        <v>86</v>
      </c>
      <c r="BL128" s="2" t="s">
        <v>86</v>
      </c>
      <c r="BM128" s="2" t="s">
        <v>86</v>
      </c>
    </row>
    <row r="129" spans="2:72" x14ac:dyDescent="0.45">
      <c r="C129" s="1">
        <v>124</v>
      </c>
      <c r="D129" s="1">
        <v>10</v>
      </c>
      <c r="Y129" s="36" t="s">
        <v>86</v>
      </c>
      <c r="Z129" s="2" t="s">
        <v>86</v>
      </c>
      <c r="AB129" s="2" t="s">
        <v>86</v>
      </c>
      <c r="AC129" s="2" t="s">
        <v>86</v>
      </c>
      <c r="AU129" s="36" t="s">
        <v>89</v>
      </c>
      <c r="AV129" s="2" t="s">
        <v>88</v>
      </c>
      <c r="AY129" s="2" t="s">
        <v>88</v>
      </c>
      <c r="BN129" s="36" t="s">
        <v>89</v>
      </c>
      <c r="BO129" s="2" t="s">
        <v>88</v>
      </c>
      <c r="BR129" s="2" t="s">
        <v>88</v>
      </c>
    </row>
    <row r="130" spans="2:72" x14ac:dyDescent="0.45">
      <c r="C130" s="1">
        <v>125</v>
      </c>
      <c r="D130" s="1">
        <v>11</v>
      </c>
      <c r="E130" t="str">
        <f>Tous</f>
        <v>Alle</v>
      </c>
    </row>
    <row r="131" spans="2:72" x14ac:dyDescent="0.45">
      <c r="C131" s="1">
        <v>126</v>
      </c>
      <c r="D131" s="1">
        <v>12</v>
      </c>
      <c r="E131" t="str">
        <f>Tous</f>
        <v>Alle</v>
      </c>
    </row>
    <row r="132" spans="2:72" x14ac:dyDescent="0.45">
      <c r="C132" s="1">
        <v>127</v>
      </c>
      <c r="D132" s="1">
        <v>13</v>
      </c>
      <c r="E132" t="str">
        <f>S_Pas_dh</f>
        <v>Droge ruimten die niet in detectiestand hoog zijn</v>
      </c>
      <c r="AG132" s="36" t="s">
        <v>86</v>
      </c>
      <c r="AN132" s="36" t="s">
        <v>86</v>
      </c>
      <c r="AU132" s="36" t="s">
        <v>86</v>
      </c>
      <c r="BB132" s="36" t="s">
        <v>86</v>
      </c>
      <c r="BH132" s="36" t="s">
        <v>86</v>
      </c>
      <c r="BN132" s="36" t="s">
        <v>86</v>
      </c>
    </row>
    <row r="133" spans="2:72" x14ac:dyDescent="0.45">
      <c r="C133" s="1">
        <v>128</v>
      </c>
      <c r="D133" s="1">
        <v>14</v>
      </c>
      <c r="E133" t="str">
        <f>S_zj</f>
        <v>Droge ruimten van de dagzone</v>
      </c>
      <c r="AH133" s="2" t="s">
        <v>86</v>
      </c>
      <c r="AK133" s="2" t="s">
        <v>86</v>
      </c>
      <c r="AO133" s="2" t="s">
        <v>86</v>
      </c>
      <c r="AR133" s="2" t="s">
        <v>86</v>
      </c>
      <c r="AV133" s="2" t="s">
        <v>86</v>
      </c>
      <c r="AY133" s="2" t="s">
        <v>86</v>
      </c>
      <c r="BC133" s="2" t="s">
        <v>86</v>
      </c>
      <c r="BF133" s="2" t="s">
        <v>86</v>
      </c>
      <c r="BI133" s="2" t="s">
        <v>86</v>
      </c>
      <c r="BL133" s="2" t="s">
        <v>86</v>
      </c>
      <c r="BO133" s="2" t="s">
        <v>86</v>
      </c>
      <c r="BR133" s="2" t="s">
        <v>86</v>
      </c>
    </row>
    <row r="134" spans="2:72" x14ac:dyDescent="0.45">
      <c r="C134" s="1">
        <v>129</v>
      </c>
      <c r="D134" s="1">
        <v>15</v>
      </c>
      <c r="E134" t="str">
        <f>Tous</f>
        <v>Alle</v>
      </c>
    </row>
    <row r="135" spans="2:72" x14ac:dyDescent="0.45">
      <c r="C135" s="1">
        <v>130</v>
      </c>
      <c r="D135" s="1">
        <v>16</v>
      </c>
      <c r="I135" s="36" t="str">
        <f>S_Pas_dh</f>
        <v>Droge ruimten die niet in detectiestand hoog zijn</v>
      </c>
      <c r="J135" s="2" t="str">
        <f>S_Pas_dh</f>
        <v>Droge ruimten die niet in detectiestand hoog zijn</v>
      </c>
      <c r="L135" s="2" t="str">
        <f>S_zj</f>
        <v>Droge ruimten van de dagzone</v>
      </c>
      <c r="Q135" s="36" t="str">
        <f>S_Pas_dh</f>
        <v>Droge ruimten die niet in detectiestand hoog zijn</v>
      </c>
      <c r="R135" s="2" t="str">
        <f>S_Pas_dh</f>
        <v>Droge ruimten die niet in detectiestand hoog zijn</v>
      </c>
      <c r="T135" s="2" t="str">
        <f>S_zj</f>
        <v>Droge ruimten van de dagzone</v>
      </c>
      <c r="Y135" s="36" t="str">
        <f>S_Pas_dh</f>
        <v>Droge ruimten die niet in detectiestand hoog zijn</v>
      </c>
      <c r="Z135" s="2" t="str">
        <f>S_Pas_dh</f>
        <v>Droge ruimten die niet in detectiestand hoog zijn</v>
      </c>
      <c r="AB135" s="2" t="str">
        <f>S_zj</f>
        <v>Droge ruimten van de dagzone</v>
      </c>
    </row>
    <row r="136" spans="2:72" x14ac:dyDescent="0.45">
      <c r="C136" s="1">
        <v>131</v>
      </c>
      <c r="D136" s="1">
        <v>17</v>
      </c>
      <c r="I136" s="36" t="str">
        <f>Tous</f>
        <v>Alle</v>
      </c>
      <c r="J136" s="2" t="str">
        <f>Tous</f>
        <v>Alle</v>
      </c>
      <c r="L136" s="2" t="str">
        <f>Tous</f>
        <v>Alle</v>
      </c>
      <c r="M136" s="2" t="str">
        <f>Tous</f>
        <v>Alle</v>
      </c>
      <c r="AG136" s="36" t="str">
        <f t="shared" ref="AG136:AL136" si="4">Si_Alim_inf</f>
        <v>Indien het totale toevoerdebiet van de droge ruimten gelijk is aan of kleiner is dan 40% van het totale nominale afvoerdebiet</v>
      </c>
      <c r="AH136" s="2" t="str">
        <f t="shared" si="4"/>
        <v>Indien het totale toevoerdebiet van de droge ruimten gelijk is aan of kleiner is dan 40% van het totale nominale afvoerdebiet</v>
      </c>
      <c r="AI136" s="2" t="str">
        <f t="shared" si="4"/>
        <v>Indien het totale toevoerdebiet van de droge ruimten gelijk is aan of kleiner is dan 40% van het totale nominale afvoerdebiet</v>
      </c>
      <c r="AJ136" s="2" t="str">
        <f t="shared" si="4"/>
        <v>Indien het totale toevoerdebiet van de droge ruimten gelijk is aan of kleiner is dan 40% van het totale nominale afvoerdebiet</v>
      </c>
      <c r="AK136" s="2" t="str">
        <f t="shared" si="4"/>
        <v>Indien het totale toevoerdebiet van de droge ruimten gelijk is aan of kleiner is dan 40% van het totale nominale afvoerdebiet</v>
      </c>
      <c r="AL136" s="2" t="str">
        <f t="shared" si="4"/>
        <v>Indien het totale toevoerdebiet van de droge ruimten gelijk is aan of kleiner is dan 40% van het totale nominale afvoerdebiet</v>
      </c>
      <c r="BB136" s="36" t="str">
        <f t="shared" ref="BB136:BG136" si="5">Si_Alim_inf</f>
        <v>Indien het totale toevoerdebiet van de droge ruimten gelijk is aan of kleiner is dan 40% van het totale nominale afvoerdebiet</v>
      </c>
      <c r="BC136" s="2" t="str">
        <f t="shared" si="5"/>
        <v>Indien het totale toevoerdebiet van de droge ruimten gelijk is aan of kleiner is dan 40% van het totale nominale afvoerdebiet</v>
      </c>
      <c r="BD136" s="2" t="str">
        <f t="shared" si="5"/>
        <v>Indien het totale toevoerdebiet van de droge ruimten gelijk is aan of kleiner is dan 40% van het totale nominale afvoerdebiet</v>
      </c>
      <c r="BE136" s="2" t="str">
        <f t="shared" si="5"/>
        <v>Indien het totale toevoerdebiet van de droge ruimten gelijk is aan of kleiner is dan 40% van het totale nominale afvoerdebiet</v>
      </c>
      <c r="BF136" s="2" t="str">
        <f t="shared" si="5"/>
        <v>Indien het totale toevoerdebiet van de droge ruimten gelijk is aan of kleiner is dan 40% van het totale nominale afvoerdebiet</v>
      </c>
      <c r="BG136" s="2" t="str">
        <f t="shared" si="5"/>
        <v>Indien het totale toevoerdebiet van de droge ruimten gelijk is aan of kleiner is dan 40% van het totale nominale afvoerdebiet</v>
      </c>
    </row>
    <row r="137" spans="2:72" x14ac:dyDescent="0.45">
      <c r="C137" s="1">
        <v>132</v>
      </c>
      <c r="D137" s="1">
        <v>18</v>
      </c>
      <c r="Q137" s="36" t="str">
        <f>Tous</f>
        <v>Alle</v>
      </c>
      <c r="R137" s="2" t="str">
        <f>Tous</f>
        <v>Alle</v>
      </c>
      <c r="T137" s="2" t="str">
        <f>Tous</f>
        <v>Alle</v>
      </c>
      <c r="U137" s="2" t="str">
        <f>Tous</f>
        <v>Alle</v>
      </c>
      <c r="AN137" s="36" t="str">
        <f t="shared" ref="AN137:AS137" si="6">Si_Alim_inf</f>
        <v>Indien het totale toevoerdebiet van de droge ruimten gelijk is aan of kleiner is dan 40% van het totale nominale afvoerdebiet</v>
      </c>
      <c r="AO137" s="2" t="str">
        <f t="shared" si="6"/>
        <v>Indien het totale toevoerdebiet van de droge ruimten gelijk is aan of kleiner is dan 40% van het totale nominale afvoerdebiet</v>
      </c>
      <c r="AP137" s="2" t="str">
        <f t="shared" si="6"/>
        <v>Indien het totale toevoerdebiet van de droge ruimten gelijk is aan of kleiner is dan 40% van het totale nominale afvoerdebiet</v>
      </c>
      <c r="AQ137" s="2" t="str">
        <f t="shared" si="6"/>
        <v>Indien het totale toevoerdebiet van de droge ruimten gelijk is aan of kleiner is dan 40% van het totale nominale afvoerdebiet</v>
      </c>
      <c r="AR137" s="2" t="str">
        <f t="shared" si="6"/>
        <v>Indien het totale toevoerdebiet van de droge ruimten gelijk is aan of kleiner is dan 40% van het totale nominale afvoerdebiet</v>
      </c>
      <c r="AS137" s="2" t="str">
        <f t="shared" si="6"/>
        <v>Indien het totale toevoerdebiet van de droge ruimten gelijk is aan of kleiner is dan 40% van het totale nominale afvoerdebiet</v>
      </c>
      <c r="BH137" s="36" t="str">
        <f t="shared" ref="BH137:BM137" si="7">Si_Alim_inf</f>
        <v>Indien het totale toevoerdebiet van de droge ruimten gelijk is aan of kleiner is dan 40% van het totale nominale afvoerdebiet</v>
      </c>
      <c r="BI137" s="2" t="str">
        <f t="shared" si="7"/>
        <v>Indien het totale toevoerdebiet van de droge ruimten gelijk is aan of kleiner is dan 40% van het totale nominale afvoerdebiet</v>
      </c>
      <c r="BJ137" s="2" t="str">
        <f t="shared" si="7"/>
        <v>Indien het totale toevoerdebiet van de droge ruimten gelijk is aan of kleiner is dan 40% van het totale nominale afvoerdebiet</v>
      </c>
      <c r="BK137" s="2" t="str">
        <f t="shared" si="7"/>
        <v>Indien het totale toevoerdebiet van de droge ruimten gelijk is aan of kleiner is dan 40% van het totale nominale afvoerdebiet</v>
      </c>
      <c r="BL137" s="2" t="str">
        <f t="shared" si="7"/>
        <v>Indien het totale toevoerdebiet van de droge ruimten gelijk is aan of kleiner is dan 40% van het totale nominale afvoerdebiet</v>
      </c>
      <c r="BM137" s="2" t="str">
        <f t="shared" si="7"/>
        <v>Indien het totale toevoerdebiet van de droge ruimten gelijk is aan of kleiner is dan 40% van het totale nominale afvoerdebiet</v>
      </c>
    </row>
    <row r="138" spans="2:72" x14ac:dyDescent="0.45">
      <c r="C138" s="1">
        <v>133</v>
      </c>
      <c r="D138" s="1">
        <v>19</v>
      </c>
      <c r="E138" t="str">
        <f>Si_Alim_sup</f>
        <v xml:space="preserve">Indien het totale toevoerdebiet van de droge ruimten groter is dan 40% van het totale nominale afvoerdebiet </v>
      </c>
      <c r="AG138" s="36" t="s">
        <v>86</v>
      </c>
      <c r="AH138" s="2" t="s">
        <v>86</v>
      </c>
      <c r="AI138" s="2" t="s">
        <v>86</v>
      </c>
      <c r="AJ138" s="2" t="s">
        <v>86</v>
      </c>
      <c r="AK138" s="2" t="s">
        <v>86</v>
      </c>
      <c r="AL138" s="2" t="s">
        <v>86</v>
      </c>
      <c r="AN138" s="36" t="s">
        <v>86</v>
      </c>
      <c r="AO138" s="2" t="s">
        <v>86</v>
      </c>
      <c r="AP138" s="2" t="s">
        <v>86</v>
      </c>
      <c r="AQ138" s="2" t="s">
        <v>86</v>
      </c>
      <c r="AR138" s="2" t="s">
        <v>86</v>
      </c>
      <c r="AS138" s="2" t="s">
        <v>86</v>
      </c>
      <c r="BB138" s="36" t="s">
        <v>86</v>
      </c>
      <c r="BC138" s="2" t="s">
        <v>86</v>
      </c>
      <c r="BD138" s="2" t="s">
        <v>86</v>
      </c>
      <c r="BE138" s="2" t="s">
        <v>86</v>
      </c>
      <c r="BF138" s="2" t="s">
        <v>86</v>
      </c>
      <c r="BG138" s="2" t="s">
        <v>86</v>
      </c>
      <c r="BH138" s="36" t="s">
        <v>86</v>
      </c>
      <c r="BI138" s="2" t="s">
        <v>86</v>
      </c>
      <c r="BJ138" s="2" t="s">
        <v>86</v>
      </c>
      <c r="BK138" s="2" t="s">
        <v>86</v>
      </c>
      <c r="BL138" s="2" t="s">
        <v>86</v>
      </c>
      <c r="BM138" s="2" t="s">
        <v>86</v>
      </c>
    </row>
    <row r="139" spans="2:72" s="10" customFormat="1" x14ac:dyDescent="0.45">
      <c r="B139" s="56">
        <v>8</v>
      </c>
      <c r="C139" s="25">
        <v>134</v>
      </c>
      <c r="D139" s="25">
        <v>1</v>
      </c>
      <c r="E139" s="10" t="str">
        <f>Tous</f>
        <v>Alle</v>
      </c>
      <c r="G139" s="23"/>
      <c r="H139" s="23"/>
      <c r="I139" s="37"/>
      <c r="J139" s="23"/>
      <c r="K139" s="23"/>
      <c r="L139" s="23"/>
      <c r="M139" s="23"/>
      <c r="N139" s="23"/>
      <c r="O139" s="23"/>
      <c r="P139" s="23"/>
      <c r="Q139" s="37"/>
      <c r="R139" s="23"/>
      <c r="S139" s="23"/>
      <c r="T139" s="23"/>
      <c r="U139" s="23"/>
      <c r="V139" s="23"/>
      <c r="W139" s="23"/>
      <c r="X139" s="23"/>
      <c r="Y139" s="37"/>
      <c r="Z139" s="23"/>
      <c r="AA139" s="23"/>
      <c r="AB139" s="23"/>
      <c r="AC139" s="23"/>
      <c r="AD139" s="23"/>
      <c r="AE139" s="23"/>
      <c r="AF139" s="23"/>
      <c r="AG139" s="37"/>
      <c r="AH139" s="23"/>
      <c r="AI139" s="23"/>
      <c r="AJ139" s="23"/>
      <c r="AK139" s="23"/>
      <c r="AL139" s="23"/>
      <c r="AM139" s="23"/>
      <c r="AN139" s="37"/>
      <c r="AO139" s="23"/>
      <c r="AP139" s="23"/>
      <c r="AQ139" s="23"/>
      <c r="AR139" s="23"/>
      <c r="AS139" s="23"/>
      <c r="AT139" s="23"/>
      <c r="AU139" s="37"/>
      <c r="AV139" s="23"/>
      <c r="AW139" s="23"/>
      <c r="AX139" s="23"/>
      <c r="AY139" s="23"/>
      <c r="AZ139" s="23"/>
      <c r="BA139" s="23"/>
      <c r="BB139" s="37"/>
      <c r="BC139" s="23"/>
      <c r="BD139" s="23"/>
      <c r="BE139" s="23"/>
      <c r="BF139" s="23"/>
      <c r="BG139" s="23"/>
      <c r="BH139" s="37"/>
      <c r="BI139" s="23"/>
      <c r="BJ139" s="23"/>
      <c r="BK139" s="23"/>
      <c r="BL139" s="23"/>
      <c r="BM139" s="23"/>
      <c r="BN139" s="37"/>
      <c r="BO139" s="23"/>
      <c r="BP139" s="23"/>
      <c r="BQ139" s="23"/>
      <c r="BR139" s="23"/>
      <c r="BS139" s="23"/>
      <c r="BT139" s="55"/>
    </row>
    <row r="140" spans="2:72" x14ac:dyDescent="0.45">
      <c r="C140" s="1">
        <v>135</v>
      </c>
      <c r="D140" s="1">
        <v>2</v>
      </c>
      <c r="E140" s="11" t="str">
        <f>S_Pas_db</f>
        <v xml:space="preserve">Droge ruimten die niet in detectiestand laag zijn </v>
      </c>
      <c r="F140" s="11"/>
      <c r="AG140" s="36" t="s">
        <v>86</v>
      </c>
      <c r="AN140" s="36" t="s">
        <v>86</v>
      </c>
      <c r="AU140" s="36" t="s">
        <v>86</v>
      </c>
      <c r="BB140" s="36" t="s">
        <v>86</v>
      </c>
      <c r="BH140" s="36" t="s">
        <v>86</v>
      </c>
      <c r="BN140" s="36" t="s">
        <v>86</v>
      </c>
    </row>
    <row r="141" spans="2:72" x14ac:dyDescent="0.45">
      <c r="C141" s="1">
        <v>136</v>
      </c>
      <c r="D141" s="1">
        <v>3</v>
      </c>
      <c r="E141" t="str">
        <f>Tous</f>
        <v>Alle</v>
      </c>
      <c r="AH141" s="2" t="s">
        <v>86</v>
      </c>
      <c r="AO141" s="2" t="s">
        <v>86</v>
      </c>
      <c r="AV141" s="2" t="s">
        <v>86</v>
      </c>
      <c r="BC141" s="2" t="s">
        <v>86</v>
      </c>
      <c r="BI141" s="2" t="s">
        <v>86</v>
      </c>
      <c r="BO141" s="2" t="s">
        <v>86</v>
      </c>
    </row>
    <row r="142" spans="2:72" x14ac:dyDescent="0.45">
      <c r="C142" s="1">
        <v>137</v>
      </c>
      <c r="D142" s="1">
        <v>4</v>
      </c>
      <c r="E142" t="str">
        <f>Tous</f>
        <v>Alle</v>
      </c>
      <c r="AI142" s="2" t="s">
        <v>86</v>
      </c>
      <c r="AP142" s="2" t="s">
        <v>86</v>
      </c>
      <c r="AW142" s="2" t="s">
        <v>86</v>
      </c>
      <c r="BD142" s="2" t="s">
        <v>86</v>
      </c>
      <c r="BJ142" s="2" t="s">
        <v>86</v>
      </c>
      <c r="BP142" s="2" t="s">
        <v>86</v>
      </c>
    </row>
    <row r="143" spans="2:72" x14ac:dyDescent="0.45">
      <c r="C143" s="1">
        <v>138</v>
      </c>
      <c r="D143" s="1">
        <v>5</v>
      </c>
      <c r="E143" t="str">
        <f>S_Pas_db</f>
        <v xml:space="preserve">Droge ruimten die niet in detectiestand laag zijn </v>
      </c>
      <c r="I143" s="36" t="s">
        <v>86</v>
      </c>
      <c r="Q143" s="36" t="s">
        <v>86</v>
      </c>
      <c r="Y143" s="36" t="s">
        <v>86</v>
      </c>
    </row>
    <row r="144" spans="2:72" x14ac:dyDescent="0.45">
      <c r="C144" s="1">
        <v>139</v>
      </c>
      <c r="D144" s="1">
        <v>6</v>
      </c>
      <c r="E144" t="str">
        <f>Tous</f>
        <v>Alle</v>
      </c>
    </row>
    <row r="145" spans="2:72" x14ac:dyDescent="0.45">
      <c r="C145" s="1">
        <v>140</v>
      </c>
      <c r="D145" s="1">
        <v>7</v>
      </c>
      <c r="E145" t="str">
        <f>Tous</f>
        <v>Alle</v>
      </c>
    </row>
    <row r="146" spans="2:72" x14ac:dyDescent="0.45">
      <c r="C146" s="1">
        <v>141</v>
      </c>
      <c r="D146" s="1">
        <v>8</v>
      </c>
      <c r="E146" t="str">
        <f>S_db</f>
        <v>Droge ruimten in detectiestand laag</v>
      </c>
      <c r="AG146" s="36" t="s">
        <v>86</v>
      </c>
      <c r="AN146" s="36" t="s">
        <v>86</v>
      </c>
      <c r="BB146" s="36" t="s">
        <v>86</v>
      </c>
      <c r="BH146" s="36" t="s">
        <v>86</v>
      </c>
    </row>
    <row r="147" spans="2:72" x14ac:dyDescent="0.45">
      <c r="C147" s="1">
        <v>142</v>
      </c>
      <c r="D147" s="1">
        <v>9</v>
      </c>
      <c r="E147" t="str">
        <f>Tous</f>
        <v>Alle</v>
      </c>
      <c r="I147" s="36" t="s">
        <v>86</v>
      </c>
      <c r="Q147" s="36" t="s">
        <v>86</v>
      </c>
      <c r="AG147" s="36" t="s">
        <v>86</v>
      </c>
      <c r="AH147" s="2" t="s">
        <v>86</v>
      </c>
      <c r="AI147" s="2" t="s">
        <v>86</v>
      </c>
      <c r="AN147" s="36" t="s">
        <v>86</v>
      </c>
      <c r="AO147" s="2" t="s">
        <v>86</v>
      </c>
      <c r="AP147" s="2" t="s">
        <v>86</v>
      </c>
      <c r="BB147" s="36" t="s">
        <v>86</v>
      </c>
      <c r="BC147" s="2" t="s">
        <v>86</v>
      </c>
      <c r="BD147" s="2" t="s">
        <v>86</v>
      </c>
      <c r="BH147" s="36" t="s">
        <v>86</v>
      </c>
      <c r="BI147" s="2" t="s">
        <v>86</v>
      </c>
      <c r="BJ147" s="2" t="s">
        <v>86</v>
      </c>
    </row>
    <row r="148" spans="2:72" x14ac:dyDescent="0.45">
      <c r="C148" s="1">
        <v>143</v>
      </c>
      <c r="D148" s="1">
        <v>10</v>
      </c>
      <c r="E148" t="str">
        <f>S_db</f>
        <v>Droge ruimten in detectiestand laag</v>
      </c>
      <c r="AU148" s="36" t="s">
        <v>86</v>
      </c>
      <c r="BN148" s="36" t="s">
        <v>86</v>
      </c>
    </row>
    <row r="149" spans="2:72" x14ac:dyDescent="0.45">
      <c r="C149" s="1">
        <v>144</v>
      </c>
      <c r="D149" s="1">
        <v>11</v>
      </c>
      <c r="E149" t="str">
        <f>Tous</f>
        <v>Alle</v>
      </c>
      <c r="Y149" s="36" t="s">
        <v>86</v>
      </c>
    </row>
    <row r="150" spans="2:72" x14ac:dyDescent="0.45">
      <c r="C150" s="1">
        <v>145</v>
      </c>
      <c r="D150" s="1">
        <v>12</v>
      </c>
      <c r="E150" t="str">
        <f>S_zj</f>
        <v>Droge ruimten van de dagzone</v>
      </c>
    </row>
    <row r="151" spans="2:72" x14ac:dyDescent="0.45">
      <c r="C151" s="1">
        <v>146</v>
      </c>
      <c r="D151" s="1">
        <v>13</v>
      </c>
      <c r="E151" t="str">
        <f>S_db</f>
        <v>Droge ruimten in detectiestand laag</v>
      </c>
      <c r="AG151" s="36" t="s">
        <v>86</v>
      </c>
      <c r="AN151" s="36" t="s">
        <v>86</v>
      </c>
      <c r="AU151" s="36" t="s">
        <v>86</v>
      </c>
      <c r="BB151" s="36" t="s">
        <v>86</v>
      </c>
      <c r="BH151" s="36" t="s">
        <v>86</v>
      </c>
      <c r="BN151" s="36" t="s">
        <v>86</v>
      </c>
    </row>
    <row r="152" spans="2:72" x14ac:dyDescent="0.45">
      <c r="C152" s="1">
        <v>147</v>
      </c>
      <c r="D152" s="1">
        <v>14</v>
      </c>
      <c r="E152" t="str">
        <f>S_zj</f>
        <v>Droge ruimten van de dagzone</v>
      </c>
    </row>
    <row r="153" spans="2:72" x14ac:dyDescent="0.45">
      <c r="C153" s="1">
        <v>148</v>
      </c>
      <c r="D153" s="1">
        <v>15</v>
      </c>
      <c r="E153" t="str">
        <f>Tous</f>
        <v>Alle</v>
      </c>
    </row>
    <row r="154" spans="2:72" x14ac:dyDescent="0.45">
      <c r="C154" s="1">
        <v>149</v>
      </c>
      <c r="D154" s="1">
        <v>16</v>
      </c>
      <c r="E154" t="str">
        <f>S_db</f>
        <v>Droge ruimten in detectiestand laag</v>
      </c>
      <c r="I154" s="36" t="s">
        <v>86</v>
      </c>
      <c r="Q154" s="36" t="s">
        <v>86</v>
      </c>
      <c r="Y154" s="36" t="s">
        <v>86</v>
      </c>
    </row>
    <row r="155" spans="2:72" x14ac:dyDescent="0.45">
      <c r="C155" s="1">
        <v>150</v>
      </c>
      <c r="D155" s="1">
        <v>17</v>
      </c>
      <c r="I155" s="36" t="str">
        <f>Tous</f>
        <v>Alle</v>
      </c>
      <c r="AG155" s="36" t="str">
        <f>Si_Alim_inf</f>
        <v>Indien het totale toevoerdebiet van de droge ruimten gelijk is aan of kleiner is dan 40% van het totale nominale afvoerdebiet</v>
      </c>
      <c r="AH155" s="2" t="str">
        <f>Si_Alim_inf</f>
        <v>Indien het totale toevoerdebiet van de droge ruimten gelijk is aan of kleiner is dan 40% van het totale nominale afvoerdebiet</v>
      </c>
      <c r="AI155" s="2" t="str">
        <f>Si_Alim_inf</f>
        <v>Indien het totale toevoerdebiet van de droge ruimten gelijk is aan of kleiner is dan 40% van het totale nominale afvoerdebiet</v>
      </c>
      <c r="BB155" s="36" t="str">
        <f>Si_Alim_inf</f>
        <v>Indien het totale toevoerdebiet van de droge ruimten gelijk is aan of kleiner is dan 40% van het totale nominale afvoerdebiet</v>
      </c>
      <c r="BC155" s="2" t="str">
        <f>Si_Alim_inf</f>
        <v>Indien het totale toevoerdebiet van de droge ruimten gelijk is aan of kleiner is dan 40% van het totale nominale afvoerdebiet</v>
      </c>
      <c r="BD155" s="2" t="str">
        <f>Si_Alim_inf</f>
        <v>Indien het totale toevoerdebiet van de droge ruimten gelijk is aan of kleiner is dan 40% van het totale nominale afvoerdebiet</v>
      </c>
    </row>
    <row r="156" spans="2:72" x14ac:dyDescent="0.45">
      <c r="C156" s="1">
        <v>151</v>
      </c>
      <c r="D156" s="1">
        <v>18</v>
      </c>
      <c r="Q156" s="36" t="str">
        <f>Tous</f>
        <v>Alle</v>
      </c>
      <c r="AN156" s="36" t="str">
        <f>Si_Alim_inf</f>
        <v>Indien het totale toevoerdebiet van de droge ruimten gelijk is aan of kleiner is dan 40% van het totale nominale afvoerdebiet</v>
      </c>
      <c r="AO156" s="2" t="str">
        <f>Si_Alim_inf</f>
        <v>Indien het totale toevoerdebiet van de droge ruimten gelijk is aan of kleiner is dan 40% van het totale nominale afvoerdebiet</v>
      </c>
      <c r="AP156" s="2" t="str">
        <f>Si_Alim_inf</f>
        <v>Indien het totale toevoerdebiet van de droge ruimten gelijk is aan of kleiner is dan 40% van het totale nominale afvoerdebiet</v>
      </c>
      <c r="BH156" s="36" t="str">
        <f>Si_Alim_inf</f>
        <v>Indien het totale toevoerdebiet van de droge ruimten gelijk is aan of kleiner is dan 40% van het totale nominale afvoerdebiet</v>
      </c>
      <c r="BI156" s="2" t="str">
        <f>Si_Alim_inf</f>
        <v>Indien het totale toevoerdebiet van de droge ruimten gelijk is aan of kleiner is dan 40% van het totale nominale afvoerdebiet</v>
      </c>
      <c r="BJ156" s="2" t="str">
        <f>Si_Alim_inf</f>
        <v>Indien het totale toevoerdebiet van de droge ruimten gelijk is aan of kleiner is dan 40% van het totale nominale afvoerdebiet</v>
      </c>
    </row>
    <row r="157" spans="2:72" x14ac:dyDescent="0.45">
      <c r="C157" s="1">
        <v>152</v>
      </c>
      <c r="D157" s="1">
        <v>19</v>
      </c>
      <c r="E157" t="str">
        <f>Si_Alim_sup</f>
        <v xml:space="preserve">Indien het totale toevoerdebiet van de droge ruimten groter is dan 40% van het totale nominale afvoerdebiet </v>
      </c>
      <c r="AG157" s="36" t="s">
        <v>86</v>
      </c>
      <c r="AH157" s="2" t="s">
        <v>86</v>
      </c>
      <c r="AI157" s="2" t="s">
        <v>86</v>
      </c>
      <c r="AN157" s="36" t="s">
        <v>86</v>
      </c>
      <c r="AO157" s="2" t="s">
        <v>86</v>
      </c>
      <c r="AP157" s="2" t="s">
        <v>86</v>
      </c>
      <c r="BB157" s="36" t="s">
        <v>86</v>
      </c>
      <c r="BC157" s="2" t="s">
        <v>86</v>
      </c>
      <c r="BD157" s="2" t="s">
        <v>86</v>
      </c>
      <c r="BH157" s="36" t="s">
        <v>86</v>
      </c>
      <c r="BI157" s="2" t="s">
        <v>86</v>
      </c>
      <c r="BJ157" s="2" t="s">
        <v>86</v>
      </c>
    </row>
    <row r="158" spans="2:72" s="10" customFormat="1" x14ac:dyDescent="0.45">
      <c r="B158" s="25">
        <v>9</v>
      </c>
      <c r="C158" s="25">
        <v>153</v>
      </c>
      <c r="D158" s="25">
        <v>1</v>
      </c>
      <c r="E158" s="10" t="str">
        <f>Tous</f>
        <v>Alle</v>
      </c>
      <c r="G158" s="40"/>
      <c r="H158" s="40"/>
      <c r="I158" s="39"/>
      <c r="J158" s="40"/>
      <c r="K158" s="40"/>
      <c r="L158" s="40"/>
      <c r="M158" s="40"/>
      <c r="N158" s="40"/>
      <c r="O158" s="40"/>
      <c r="P158" s="40"/>
      <c r="Q158" s="39"/>
      <c r="R158" s="40"/>
      <c r="S158" s="40"/>
      <c r="T158" s="40"/>
      <c r="U158" s="40"/>
      <c r="V158" s="40"/>
      <c r="W158" s="40"/>
      <c r="X158" s="40"/>
      <c r="Y158" s="39"/>
      <c r="Z158" s="40"/>
      <c r="AA158" s="40"/>
      <c r="AB158" s="40"/>
      <c r="AC158" s="40"/>
      <c r="AD158" s="40"/>
      <c r="AE158" s="40"/>
      <c r="AF158" s="40"/>
      <c r="AG158" s="37"/>
      <c r="AH158" s="23"/>
      <c r="AI158" s="23"/>
      <c r="AJ158" s="23"/>
      <c r="AK158" s="23"/>
      <c r="AL158" s="23"/>
      <c r="AM158" s="23"/>
      <c r="AN158" s="37"/>
      <c r="AO158" s="23"/>
      <c r="AP158" s="23"/>
      <c r="AQ158" s="23"/>
      <c r="AR158" s="23"/>
      <c r="AS158" s="23"/>
      <c r="AT158" s="23"/>
      <c r="AU158" s="37"/>
      <c r="AV158" s="23"/>
      <c r="AW158" s="23"/>
      <c r="AX158" s="23"/>
      <c r="AY158" s="23"/>
      <c r="AZ158" s="23"/>
      <c r="BA158" s="23"/>
      <c r="BB158" s="37"/>
      <c r="BC158" s="23"/>
      <c r="BD158" s="23"/>
      <c r="BE158" s="23"/>
      <c r="BF158" s="23"/>
      <c r="BG158" s="23"/>
      <c r="BH158" s="37"/>
      <c r="BI158" s="23"/>
      <c r="BJ158" s="23"/>
      <c r="BK158" s="23"/>
      <c r="BL158" s="23"/>
      <c r="BM158" s="23"/>
      <c r="BN158" s="37"/>
      <c r="BO158" s="23"/>
      <c r="BP158" s="23"/>
      <c r="BQ158" s="23"/>
      <c r="BR158" s="23"/>
      <c r="BS158" s="23"/>
      <c r="BT158" s="55"/>
    </row>
    <row r="159" spans="2:72" x14ac:dyDescent="0.45">
      <c r="C159" s="1">
        <v>154</v>
      </c>
      <c r="D159" s="1">
        <v>2</v>
      </c>
      <c r="E159" s="11" t="str">
        <f>S_Pas_db</f>
        <v xml:space="preserve">Droge ruimten die niet in detectiestand laag zijn </v>
      </c>
      <c r="F159" s="11"/>
      <c r="G159" s="42"/>
      <c r="H159" s="42"/>
      <c r="I159" s="41"/>
      <c r="J159" s="42"/>
      <c r="K159" s="42"/>
      <c r="L159" s="42"/>
      <c r="M159" s="42"/>
      <c r="N159" s="42"/>
      <c r="O159" s="42"/>
      <c r="P159" s="42"/>
      <c r="Q159" s="41"/>
      <c r="R159" s="42"/>
      <c r="S159" s="42"/>
      <c r="T159" s="42"/>
      <c r="U159" s="42"/>
      <c r="V159" s="42"/>
      <c r="W159" s="42"/>
      <c r="X159" s="42"/>
      <c r="Y159" s="41"/>
      <c r="Z159" s="42"/>
      <c r="AA159" s="42"/>
      <c r="AB159" s="42"/>
      <c r="AC159" s="42"/>
      <c r="AD159" s="42"/>
      <c r="AE159" s="42"/>
      <c r="AF159" s="42"/>
      <c r="AG159" s="36" t="s">
        <v>86</v>
      </c>
      <c r="AN159" s="36" t="s">
        <v>86</v>
      </c>
      <c r="AU159" s="36" t="s">
        <v>86</v>
      </c>
      <c r="BB159" s="36" t="s">
        <v>86</v>
      </c>
      <c r="BH159" s="36" t="s">
        <v>86</v>
      </c>
      <c r="BN159" s="36" t="s">
        <v>86</v>
      </c>
    </row>
    <row r="160" spans="2:72" x14ac:dyDescent="0.45">
      <c r="C160" s="1">
        <v>155</v>
      </c>
      <c r="D160" s="1">
        <v>3</v>
      </c>
      <c r="E160" t="str">
        <f>Tous</f>
        <v>Alle</v>
      </c>
      <c r="G160" s="42"/>
      <c r="H160" s="42"/>
      <c r="I160" s="41"/>
      <c r="J160" s="42"/>
      <c r="K160" s="42"/>
      <c r="L160" s="42"/>
      <c r="M160" s="42"/>
      <c r="N160" s="42"/>
      <c r="O160" s="42"/>
      <c r="P160" s="42"/>
      <c r="Q160" s="41"/>
      <c r="R160" s="42"/>
      <c r="S160" s="42"/>
      <c r="T160" s="42"/>
      <c r="U160" s="42"/>
      <c r="V160" s="42"/>
      <c r="W160" s="42"/>
      <c r="X160" s="42"/>
      <c r="Y160" s="41"/>
      <c r="Z160" s="42"/>
      <c r="AA160" s="42"/>
      <c r="AB160" s="42"/>
      <c r="AC160" s="42"/>
      <c r="AD160" s="42"/>
      <c r="AE160" s="42"/>
      <c r="AF160" s="42"/>
      <c r="AH160" s="2" t="s">
        <v>86</v>
      </c>
      <c r="AO160" s="2" t="s">
        <v>86</v>
      </c>
      <c r="AV160" s="2" t="s">
        <v>86</v>
      </c>
      <c r="BC160" s="2" t="s">
        <v>86</v>
      </c>
      <c r="BI160" s="2" t="s">
        <v>86</v>
      </c>
      <c r="BO160" s="2" t="s">
        <v>86</v>
      </c>
    </row>
    <row r="161" spans="1:68" x14ac:dyDescent="0.45">
      <c r="C161" s="1">
        <v>156</v>
      </c>
      <c r="D161" s="1">
        <v>4</v>
      </c>
      <c r="E161" t="str">
        <f>Tous</f>
        <v>Alle</v>
      </c>
      <c r="G161" s="42"/>
      <c r="H161" s="42"/>
      <c r="I161" s="41"/>
      <c r="J161" s="42"/>
      <c r="K161" s="42"/>
      <c r="L161" s="42"/>
      <c r="M161" s="42"/>
      <c r="N161" s="42"/>
      <c r="O161" s="42"/>
      <c r="P161" s="42"/>
      <c r="Q161" s="41"/>
      <c r="R161" s="42"/>
      <c r="S161" s="42"/>
      <c r="T161" s="42"/>
      <c r="U161" s="42"/>
      <c r="V161" s="42"/>
      <c r="W161" s="42"/>
      <c r="X161" s="42"/>
      <c r="Y161" s="41"/>
      <c r="Z161" s="42"/>
      <c r="AA161" s="42"/>
      <c r="AB161" s="42"/>
      <c r="AC161" s="42"/>
      <c r="AD161" s="42"/>
      <c r="AE161" s="42"/>
      <c r="AF161" s="42"/>
      <c r="AI161" s="2" t="s">
        <v>86</v>
      </c>
      <c r="AJ161" s="2" t="s">
        <v>86</v>
      </c>
      <c r="AP161" s="2" t="s">
        <v>86</v>
      </c>
      <c r="AQ161" s="2" t="s">
        <v>86</v>
      </c>
      <c r="AW161" s="2" t="s">
        <v>86</v>
      </c>
      <c r="AX161" s="2" t="s">
        <v>86</v>
      </c>
      <c r="BD161" s="2" t="s">
        <v>86</v>
      </c>
      <c r="BJ161" s="2" t="s">
        <v>86</v>
      </c>
      <c r="BP161" s="2" t="s">
        <v>86</v>
      </c>
    </row>
    <row r="162" spans="1:68" x14ac:dyDescent="0.45">
      <c r="C162" s="1">
        <v>157</v>
      </c>
      <c r="D162" s="1">
        <v>5</v>
      </c>
      <c r="E162" t="str">
        <f>S_Pas_db</f>
        <v xml:space="preserve">Droge ruimten die niet in detectiestand laag zijn </v>
      </c>
      <c r="G162" s="42"/>
      <c r="H162" s="42"/>
      <c r="I162" s="41" t="s">
        <v>86</v>
      </c>
      <c r="J162" s="42" t="s">
        <v>86</v>
      </c>
      <c r="K162" s="42"/>
      <c r="L162" s="42"/>
      <c r="M162" s="42"/>
      <c r="N162" s="42"/>
      <c r="O162" s="42"/>
      <c r="P162" s="42"/>
      <c r="Q162" s="41" t="s">
        <v>86</v>
      </c>
      <c r="R162" s="42" t="s">
        <v>86</v>
      </c>
      <c r="S162" s="42"/>
      <c r="T162" s="42"/>
      <c r="U162" s="42"/>
      <c r="V162" s="42"/>
      <c r="W162" s="42"/>
      <c r="X162" s="42"/>
      <c r="Y162" s="41" t="s">
        <v>86</v>
      </c>
      <c r="Z162" s="42" t="s">
        <v>86</v>
      </c>
      <c r="AA162" s="42"/>
      <c r="AB162" s="42"/>
      <c r="AC162" s="42"/>
      <c r="AD162" s="42"/>
      <c r="AE162" s="42"/>
      <c r="AF162" s="42"/>
    </row>
    <row r="163" spans="1:68" x14ac:dyDescent="0.45">
      <c r="C163" s="1">
        <v>158</v>
      </c>
      <c r="D163" s="1">
        <v>6</v>
      </c>
      <c r="E163" t="str">
        <f>Tous</f>
        <v>Alle</v>
      </c>
      <c r="G163" s="42"/>
      <c r="H163" s="42"/>
      <c r="I163" s="41"/>
      <c r="J163" s="42"/>
      <c r="K163" s="42"/>
      <c r="L163" s="42"/>
      <c r="M163" s="42"/>
      <c r="N163" s="42"/>
      <c r="O163" s="42"/>
      <c r="P163" s="42"/>
      <c r="Q163" s="41"/>
      <c r="R163" s="42"/>
      <c r="S163" s="42"/>
      <c r="T163" s="42"/>
      <c r="U163" s="42"/>
      <c r="V163" s="42"/>
      <c r="W163" s="42"/>
      <c r="X163" s="42"/>
      <c r="Y163" s="41"/>
      <c r="Z163" s="42"/>
      <c r="AA163" s="42"/>
      <c r="AB163" s="42"/>
      <c r="AC163" s="42"/>
      <c r="AD163" s="42"/>
      <c r="AE163" s="42"/>
      <c r="AF163" s="42"/>
    </row>
    <row r="164" spans="1:68" x14ac:dyDescent="0.45">
      <c r="C164" s="1">
        <v>159</v>
      </c>
      <c r="D164" s="1">
        <v>7</v>
      </c>
      <c r="E164" t="str">
        <f>Tous</f>
        <v>Alle</v>
      </c>
      <c r="G164" s="42"/>
      <c r="H164" s="42"/>
      <c r="I164" s="41"/>
      <c r="J164" s="42"/>
      <c r="K164" s="42"/>
      <c r="L164" s="42"/>
      <c r="M164" s="42"/>
      <c r="N164" s="42"/>
      <c r="O164" s="42"/>
      <c r="P164" s="42"/>
      <c r="Q164" s="41"/>
      <c r="R164" s="42"/>
      <c r="S164" s="42"/>
      <c r="T164" s="42"/>
      <c r="U164" s="42"/>
      <c r="V164" s="42"/>
      <c r="W164" s="42"/>
      <c r="X164" s="42"/>
      <c r="Y164" s="41"/>
      <c r="Z164" s="42"/>
      <c r="AA164" s="42"/>
      <c r="AB164" s="42"/>
      <c r="AC164" s="42"/>
      <c r="AD164" s="42"/>
      <c r="AE164" s="42"/>
      <c r="AF164" s="42"/>
    </row>
    <row r="165" spans="1:68" x14ac:dyDescent="0.45">
      <c r="C165" s="1">
        <v>160</v>
      </c>
      <c r="D165" s="1">
        <v>8</v>
      </c>
      <c r="E165" t="str">
        <f>S_db</f>
        <v>Droge ruimten in detectiestand laag</v>
      </c>
      <c r="G165" s="42"/>
      <c r="H165" s="42"/>
      <c r="I165" s="41"/>
      <c r="J165" s="42"/>
      <c r="K165" s="42"/>
      <c r="L165" s="42"/>
      <c r="M165" s="42"/>
      <c r="N165" s="42"/>
      <c r="O165" s="42"/>
      <c r="P165" s="42"/>
      <c r="Q165" s="41"/>
      <c r="R165" s="42"/>
      <c r="S165" s="42"/>
      <c r="T165" s="42"/>
      <c r="U165" s="42"/>
      <c r="V165" s="42"/>
      <c r="W165" s="42"/>
      <c r="X165" s="42"/>
      <c r="Y165" s="41"/>
      <c r="Z165" s="42"/>
      <c r="AA165" s="42"/>
      <c r="AB165" s="42"/>
      <c r="AC165" s="42"/>
      <c r="AD165" s="42"/>
      <c r="AE165" s="42"/>
      <c r="AF165" s="42"/>
      <c r="AG165" s="36" t="s">
        <v>86</v>
      </c>
      <c r="AN165" s="36" t="s">
        <v>86</v>
      </c>
      <c r="BB165" s="36" t="s">
        <v>86</v>
      </c>
      <c r="BH165" s="36" t="s">
        <v>86</v>
      </c>
    </row>
    <row r="166" spans="1:68" x14ac:dyDescent="0.45">
      <c r="C166" s="1">
        <v>161</v>
      </c>
      <c r="D166" s="1">
        <v>9</v>
      </c>
      <c r="E166" t="str">
        <f>Tous</f>
        <v>Alle</v>
      </c>
      <c r="G166" s="42"/>
      <c r="H166" s="42"/>
      <c r="I166" s="41" t="s">
        <v>86</v>
      </c>
      <c r="J166" s="42" t="s">
        <v>86</v>
      </c>
      <c r="K166" s="42"/>
      <c r="L166" s="42"/>
      <c r="M166" s="42"/>
      <c r="N166" s="42"/>
      <c r="O166" s="42"/>
      <c r="P166" s="42"/>
      <c r="Q166" s="41" t="s">
        <v>86</v>
      </c>
      <c r="R166" s="42" t="s">
        <v>86</v>
      </c>
      <c r="S166" s="42"/>
      <c r="T166" s="42"/>
      <c r="U166" s="42"/>
      <c r="V166" s="42"/>
      <c r="W166" s="42"/>
      <c r="X166" s="42"/>
      <c r="Y166" s="41"/>
      <c r="Z166" s="42"/>
      <c r="AA166" s="42"/>
      <c r="AB166" s="42"/>
      <c r="AC166" s="42"/>
      <c r="AD166" s="42"/>
      <c r="AE166" s="42"/>
      <c r="AF166" s="42"/>
      <c r="AG166" s="36" t="s">
        <v>86</v>
      </c>
      <c r="AH166" s="2" t="s">
        <v>86</v>
      </c>
      <c r="AI166" s="2" t="s">
        <v>86</v>
      </c>
      <c r="AJ166" s="2" t="s">
        <v>86</v>
      </c>
      <c r="AN166" s="36" t="s">
        <v>86</v>
      </c>
      <c r="AO166" s="2" t="s">
        <v>86</v>
      </c>
      <c r="AP166" s="2" t="s">
        <v>86</v>
      </c>
      <c r="AQ166" s="2" t="s">
        <v>86</v>
      </c>
      <c r="BB166" s="36" t="s">
        <v>86</v>
      </c>
      <c r="BH166" s="36" t="s">
        <v>86</v>
      </c>
    </row>
    <row r="167" spans="1:68" x14ac:dyDescent="0.45">
      <c r="C167" s="1">
        <v>162</v>
      </c>
      <c r="D167" s="1">
        <v>10</v>
      </c>
      <c r="E167" t="str">
        <f>S_db</f>
        <v>Droge ruimten in detectiestand laag</v>
      </c>
      <c r="G167" s="42"/>
      <c r="H167" s="42"/>
      <c r="I167" s="41"/>
      <c r="J167" s="42"/>
      <c r="K167" s="42"/>
      <c r="L167" s="42"/>
      <c r="M167" s="42"/>
      <c r="N167" s="42"/>
      <c r="O167" s="42"/>
      <c r="P167" s="42"/>
      <c r="Q167" s="41"/>
      <c r="R167" s="42"/>
      <c r="S167" s="42"/>
      <c r="T167" s="42"/>
      <c r="U167" s="42"/>
      <c r="V167" s="42"/>
      <c r="W167" s="42"/>
      <c r="X167" s="42"/>
      <c r="Y167" s="41"/>
      <c r="Z167" s="42"/>
      <c r="AA167" s="42"/>
      <c r="AB167" s="42"/>
      <c r="AC167" s="42"/>
      <c r="AD167" s="42"/>
      <c r="AE167" s="42"/>
      <c r="AF167" s="42"/>
      <c r="AU167" s="36" t="s">
        <v>86</v>
      </c>
      <c r="BN167" s="36" t="s">
        <v>86</v>
      </c>
    </row>
    <row r="168" spans="1:68" x14ac:dyDescent="0.45">
      <c r="C168" s="1">
        <v>163</v>
      </c>
      <c r="D168" s="1">
        <v>11</v>
      </c>
      <c r="E168" t="str">
        <f>Tous</f>
        <v>Alle</v>
      </c>
      <c r="G168" s="42"/>
      <c r="H168" s="42"/>
      <c r="I168" s="41"/>
      <c r="J168" s="42"/>
      <c r="K168" s="42"/>
      <c r="L168" s="42"/>
      <c r="M168" s="42"/>
      <c r="N168" s="42"/>
      <c r="O168" s="42"/>
      <c r="P168" s="42"/>
      <c r="Q168" s="41"/>
      <c r="R168" s="42"/>
      <c r="S168" s="42"/>
      <c r="T168" s="42"/>
      <c r="U168" s="42"/>
      <c r="V168" s="42"/>
      <c r="W168" s="42"/>
      <c r="X168" s="42"/>
      <c r="Y168" s="41" t="s">
        <v>86</v>
      </c>
      <c r="Z168" s="42" t="s">
        <v>86</v>
      </c>
      <c r="AA168" s="42"/>
      <c r="AB168" s="42"/>
      <c r="AC168" s="42"/>
      <c r="AD168" s="42"/>
      <c r="AE168" s="42"/>
      <c r="AF168" s="42"/>
    </row>
    <row r="169" spans="1:68" x14ac:dyDescent="0.45">
      <c r="C169" s="1">
        <v>164</v>
      </c>
      <c r="D169" s="1">
        <v>12</v>
      </c>
      <c r="E169" t="str">
        <f>S_zn</f>
        <v>Droge ruimten van de nachtzone</v>
      </c>
      <c r="G169" s="42"/>
      <c r="H169" s="42"/>
      <c r="I169" s="41"/>
      <c r="J169" s="42"/>
      <c r="K169" s="42"/>
      <c r="L169" s="42"/>
      <c r="M169" s="42"/>
      <c r="N169" s="42"/>
      <c r="O169" s="42"/>
      <c r="P169" s="42"/>
      <c r="Q169" s="41"/>
      <c r="R169" s="42"/>
      <c r="S169" s="42"/>
      <c r="T169" s="42"/>
      <c r="U169" s="42"/>
      <c r="V169" s="42"/>
      <c r="W169" s="42"/>
      <c r="X169" s="42"/>
      <c r="Y169" s="41"/>
      <c r="Z169" s="42"/>
      <c r="AA169" s="42"/>
      <c r="AB169" s="42"/>
      <c r="AC169" s="42"/>
      <c r="AD169" s="42"/>
      <c r="AE169" s="42"/>
      <c r="AF169" s="42"/>
    </row>
    <row r="170" spans="1:68" x14ac:dyDescent="0.45">
      <c r="C170" s="1">
        <v>165</v>
      </c>
      <c r="D170" s="1">
        <v>13</v>
      </c>
      <c r="E170" t="str">
        <f>S_db</f>
        <v>Droge ruimten in detectiestand laag</v>
      </c>
      <c r="G170" s="42"/>
      <c r="H170" s="42"/>
      <c r="I170" s="41"/>
      <c r="J170" s="42"/>
      <c r="K170" s="42"/>
      <c r="L170" s="42"/>
      <c r="M170" s="42"/>
      <c r="N170" s="42"/>
      <c r="O170" s="42"/>
      <c r="P170" s="42"/>
      <c r="Q170" s="41"/>
      <c r="R170" s="42"/>
      <c r="S170" s="42"/>
      <c r="T170" s="42"/>
      <c r="U170" s="42"/>
      <c r="V170" s="42"/>
      <c r="W170" s="42"/>
      <c r="X170" s="42"/>
      <c r="Y170" s="41"/>
      <c r="Z170" s="42"/>
      <c r="AA170" s="42"/>
      <c r="AB170" s="42"/>
      <c r="AC170" s="42"/>
      <c r="AD170" s="42"/>
      <c r="AE170" s="42"/>
      <c r="AF170" s="42"/>
      <c r="AG170" s="36" t="s">
        <v>86</v>
      </c>
      <c r="AN170" s="36" t="s">
        <v>86</v>
      </c>
      <c r="AU170" s="36" t="s">
        <v>86</v>
      </c>
      <c r="BB170" s="36" t="s">
        <v>86</v>
      </c>
      <c r="BH170" s="36" t="s">
        <v>86</v>
      </c>
      <c r="BN170" s="36" t="s">
        <v>86</v>
      </c>
    </row>
    <row r="171" spans="1:68" x14ac:dyDescent="0.45">
      <c r="C171" s="1">
        <v>166</v>
      </c>
      <c r="D171" s="1">
        <v>14</v>
      </c>
      <c r="E171" t="str">
        <f>S_zn</f>
        <v>Droge ruimten van de nachtzone</v>
      </c>
      <c r="G171" s="42"/>
      <c r="H171" s="42"/>
      <c r="I171" s="41"/>
      <c r="J171" s="42"/>
      <c r="K171" s="42"/>
      <c r="L171" s="42"/>
      <c r="M171" s="42"/>
      <c r="N171" s="42"/>
      <c r="O171" s="42"/>
      <c r="P171" s="42"/>
      <c r="Q171" s="41"/>
      <c r="R171" s="42"/>
      <c r="S171" s="42"/>
      <c r="T171" s="42"/>
      <c r="U171" s="42"/>
      <c r="V171" s="42"/>
      <c r="W171" s="42"/>
      <c r="X171" s="42"/>
      <c r="Y171" s="41"/>
      <c r="Z171" s="42"/>
      <c r="AA171" s="42"/>
      <c r="AB171" s="42"/>
      <c r="AC171" s="42"/>
      <c r="AD171" s="42"/>
      <c r="AE171" s="42"/>
      <c r="AF171" s="42"/>
    </row>
    <row r="172" spans="1:68" x14ac:dyDescent="0.45">
      <c r="C172" s="1">
        <v>167</v>
      </c>
      <c r="D172" s="1">
        <v>15</v>
      </c>
      <c r="E172" t="str">
        <f>Tous</f>
        <v>Alle</v>
      </c>
      <c r="G172" s="42"/>
      <c r="H172" s="42"/>
      <c r="I172" s="41"/>
      <c r="J172" s="42"/>
      <c r="K172" s="42"/>
      <c r="L172" s="42"/>
      <c r="M172" s="42"/>
      <c r="N172" s="42"/>
      <c r="O172" s="42"/>
      <c r="P172" s="42"/>
      <c r="Q172" s="41"/>
      <c r="R172" s="42"/>
      <c r="S172" s="42"/>
      <c r="T172" s="42"/>
      <c r="U172" s="42"/>
      <c r="V172" s="42"/>
      <c r="W172" s="42"/>
      <c r="X172" s="42"/>
      <c r="Y172" s="41"/>
      <c r="Z172" s="42"/>
      <c r="AA172" s="42"/>
      <c r="AB172" s="42"/>
      <c r="AC172" s="42"/>
      <c r="AD172" s="42"/>
      <c r="AE172" s="42"/>
      <c r="AF172" s="42"/>
    </row>
    <row r="173" spans="1:68" x14ac:dyDescent="0.45">
      <c r="C173" s="1">
        <v>168</v>
      </c>
      <c r="D173" s="1">
        <v>16</v>
      </c>
      <c r="E173" t="str">
        <f>S_db</f>
        <v>Droge ruimten in detectiestand laag</v>
      </c>
      <c r="G173" s="42"/>
      <c r="H173" s="42"/>
      <c r="I173" s="41" t="s">
        <v>86</v>
      </c>
      <c r="J173" s="42" t="s">
        <v>86</v>
      </c>
      <c r="K173" s="42"/>
      <c r="L173" s="42"/>
      <c r="M173" s="42"/>
      <c r="N173" s="42"/>
      <c r="O173" s="42"/>
      <c r="P173" s="42"/>
      <c r="Q173" s="41" t="s">
        <v>86</v>
      </c>
      <c r="R173" s="42" t="s">
        <v>86</v>
      </c>
      <c r="S173" s="42"/>
      <c r="T173" s="42"/>
      <c r="U173" s="42"/>
      <c r="V173" s="42"/>
      <c r="W173" s="42"/>
      <c r="X173" s="42"/>
      <c r="Y173" s="41" t="s">
        <v>86</v>
      </c>
      <c r="Z173" s="42" t="s">
        <v>86</v>
      </c>
      <c r="AA173" s="42"/>
      <c r="AB173" s="42"/>
      <c r="AC173" s="42"/>
      <c r="AD173" s="42"/>
      <c r="AE173" s="42"/>
      <c r="AF173" s="42"/>
    </row>
    <row r="174" spans="1:68" x14ac:dyDescent="0.45">
      <c r="A174" s="41"/>
      <c r="C174" s="1">
        <v>169</v>
      </c>
      <c r="D174" s="1">
        <v>17</v>
      </c>
      <c r="G174" s="42"/>
      <c r="H174" s="42"/>
      <c r="I174" s="41" t="str">
        <f>Tous</f>
        <v>Alle</v>
      </c>
      <c r="J174" s="42" t="str">
        <f>Tous</f>
        <v>Alle</v>
      </c>
      <c r="K174" s="42"/>
      <c r="L174" s="42"/>
      <c r="M174" s="42"/>
      <c r="N174" s="42"/>
      <c r="O174" s="42"/>
      <c r="P174" s="42"/>
      <c r="Q174" s="41"/>
      <c r="R174" s="42"/>
      <c r="S174" s="42"/>
      <c r="T174" s="42"/>
      <c r="U174" s="42"/>
      <c r="V174" s="42"/>
      <c r="W174" s="42"/>
      <c r="X174" s="42"/>
      <c r="Y174" s="41"/>
      <c r="Z174" s="42"/>
      <c r="AA174" s="42"/>
      <c r="AB174" s="42"/>
      <c r="AC174" s="42"/>
      <c r="AD174" s="42"/>
      <c r="AE174" s="42"/>
      <c r="AF174" s="42"/>
      <c r="AG174" s="36" t="str">
        <f>Si_Alim_inf</f>
        <v>Indien het totale toevoerdebiet van de droge ruimten gelijk is aan of kleiner is dan 40% van het totale nominale afvoerdebiet</v>
      </c>
      <c r="AH174" s="2" t="str">
        <f>Si_Alim_inf</f>
        <v>Indien het totale toevoerdebiet van de droge ruimten gelijk is aan of kleiner is dan 40% van het totale nominale afvoerdebiet</v>
      </c>
      <c r="AI174" s="2" t="str">
        <f>Si_Alim_inf</f>
        <v>Indien het totale toevoerdebiet van de droge ruimten gelijk is aan of kleiner is dan 40% van het totale nominale afvoerdebiet</v>
      </c>
      <c r="BB174" s="36" t="str">
        <f>Si_Alim_inf</f>
        <v>Indien het totale toevoerdebiet van de droge ruimten gelijk is aan of kleiner is dan 40% van het totale nominale afvoerdebiet</v>
      </c>
      <c r="BC174" s="2" t="str">
        <f>Si_Alim_inf</f>
        <v>Indien het totale toevoerdebiet van de droge ruimten gelijk is aan of kleiner is dan 40% van het totale nominale afvoerdebiet</v>
      </c>
      <c r="BD174" s="2" t="str">
        <f>Si_Alim_inf</f>
        <v>Indien het totale toevoerdebiet van de droge ruimten gelijk is aan of kleiner is dan 40% van het totale nominale afvoerdebiet</v>
      </c>
    </row>
    <row r="175" spans="1:68" x14ac:dyDescent="0.45">
      <c r="C175" s="1">
        <v>170</v>
      </c>
      <c r="D175" s="1">
        <v>18</v>
      </c>
      <c r="G175" s="42"/>
      <c r="H175" s="42"/>
      <c r="I175" s="41"/>
      <c r="J175" s="42"/>
      <c r="K175" s="42"/>
      <c r="L175" s="42"/>
      <c r="M175" s="42"/>
      <c r="N175" s="42"/>
      <c r="O175" s="42"/>
      <c r="P175" s="42"/>
      <c r="Q175" s="41" t="str">
        <f>Tous</f>
        <v>Alle</v>
      </c>
      <c r="R175" s="42" t="str">
        <f>Tous</f>
        <v>Alle</v>
      </c>
      <c r="S175" s="42"/>
      <c r="T175" s="42"/>
      <c r="U175" s="42"/>
      <c r="V175" s="42"/>
      <c r="W175" s="42"/>
      <c r="X175" s="42"/>
      <c r="Y175" s="41"/>
      <c r="Z175" s="42"/>
      <c r="AA175" s="42"/>
      <c r="AB175" s="42"/>
      <c r="AC175" s="42"/>
      <c r="AD175" s="42"/>
      <c r="AE175" s="42"/>
      <c r="AF175" s="42"/>
      <c r="AN175" s="36" t="str">
        <f>Si_Alim_inf</f>
        <v>Indien het totale toevoerdebiet van de droge ruimten gelijk is aan of kleiner is dan 40% van het totale nominale afvoerdebiet</v>
      </c>
      <c r="AO175" s="2" t="str">
        <f>Si_Alim_inf</f>
        <v>Indien het totale toevoerdebiet van de droge ruimten gelijk is aan of kleiner is dan 40% van het totale nominale afvoerdebiet</v>
      </c>
      <c r="AP175" s="2" t="str">
        <f>Si_Alim_inf</f>
        <v>Indien het totale toevoerdebiet van de droge ruimten gelijk is aan of kleiner is dan 40% van het totale nominale afvoerdebiet</v>
      </c>
      <c r="BH175" s="36" t="str">
        <f>Si_Alim_inf</f>
        <v>Indien het totale toevoerdebiet van de droge ruimten gelijk is aan of kleiner is dan 40% van het totale nominale afvoerdebiet</v>
      </c>
      <c r="BI175" s="2" t="str">
        <f>Si_Alim_inf</f>
        <v>Indien het totale toevoerdebiet van de droge ruimten gelijk is aan of kleiner is dan 40% van het totale nominale afvoerdebiet</v>
      </c>
      <c r="BJ175" s="2" t="str">
        <f>Si_Alim_inf</f>
        <v>Indien het totale toevoerdebiet van de droge ruimten gelijk is aan of kleiner is dan 40% van het totale nominale afvoerdebiet</v>
      </c>
    </row>
    <row r="176" spans="1:68" x14ac:dyDescent="0.45">
      <c r="C176" s="1">
        <v>171</v>
      </c>
      <c r="D176" s="1">
        <v>19</v>
      </c>
      <c r="E176" t="str">
        <f>Si_Alim_sup</f>
        <v xml:space="preserve">Indien het totale toevoerdebiet van de droge ruimten groter is dan 40% van het totale nominale afvoerdebiet </v>
      </c>
      <c r="G176" s="42"/>
      <c r="H176" s="42"/>
      <c r="I176" s="41"/>
      <c r="J176" s="42"/>
      <c r="K176" s="42"/>
      <c r="L176" s="42"/>
      <c r="M176" s="42"/>
      <c r="N176" s="42"/>
      <c r="O176" s="42"/>
      <c r="P176" s="42"/>
      <c r="Q176" s="41"/>
      <c r="R176" s="42"/>
      <c r="S176" s="42"/>
      <c r="T176" s="42"/>
      <c r="U176" s="42"/>
      <c r="V176" s="42"/>
      <c r="W176" s="42"/>
      <c r="X176" s="42"/>
      <c r="Y176" s="41"/>
      <c r="Z176" s="42"/>
      <c r="AA176" s="42"/>
      <c r="AB176" s="42"/>
      <c r="AC176" s="42"/>
      <c r="AD176" s="42"/>
      <c r="AE176" s="42"/>
      <c r="AF176" s="42"/>
      <c r="AG176" s="36" t="s">
        <v>86</v>
      </c>
      <c r="AH176" s="2" t="s">
        <v>86</v>
      </c>
      <c r="AI176" s="2" t="s">
        <v>86</v>
      </c>
      <c r="AN176" s="36" t="s">
        <v>86</v>
      </c>
      <c r="AO176" s="2" t="s">
        <v>86</v>
      </c>
      <c r="AP176" s="2" t="s">
        <v>86</v>
      </c>
      <c r="BB176" s="36" t="s">
        <v>86</v>
      </c>
      <c r="BC176" s="2" t="s">
        <v>86</v>
      </c>
      <c r="BD176" s="2" t="s">
        <v>86</v>
      </c>
      <c r="BH176" s="36" t="s">
        <v>86</v>
      </c>
      <c r="BI176" s="2" t="s">
        <v>86</v>
      </c>
      <c r="BJ176" s="2" t="s">
        <v>86</v>
      </c>
    </row>
    <row r="177" spans="2:72" s="10" customFormat="1" x14ac:dyDescent="0.45">
      <c r="B177" s="25">
        <v>10</v>
      </c>
      <c r="C177" s="25">
        <v>172</v>
      </c>
      <c r="D177" s="25">
        <v>1</v>
      </c>
      <c r="E177" s="10" t="str">
        <f>Tous</f>
        <v>Alle</v>
      </c>
      <c r="G177" s="23"/>
      <c r="H177" s="23"/>
      <c r="I177" s="37"/>
      <c r="J177" s="23"/>
      <c r="K177" s="23"/>
      <c r="L177" s="23"/>
      <c r="M177" s="23"/>
      <c r="N177" s="23"/>
      <c r="O177" s="23"/>
      <c r="P177" s="23"/>
      <c r="Q177" s="37"/>
      <c r="R177" s="23"/>
      <c r="S177" s="23"/>
      <c r="T177" s="23"/>
      <c r="U177" s="23"/>
      <c r="V177" s="23"/>
      <c r="W177" s="23"/>
      <c r="X177" s="23"/>
      <c r="Y177" s="37"/>
      <c r="Z177" s="23"/>
      <c r="AA177" s="23"/>
      <c r="AB177" s="23"/>
      <c r="AC177" s="23"/>
      <c r="AD177" s="23"/>
      <c r="AE177" s="23"/>
      <c r="AF177" s="23"/>
      <c r="AG177" s="37"/>
      <c r="AH177" s="23"/>
      <c r="AI177" s="23"/>
      <c r="AJ177" s="23"/>
      <c r="AK177" s="23"/>
      <c r="AL177" s="23"/>
      <c r="AM177" s="23"/>
      <c r="AN177" s="37"/>
      <c r="AO177" s="23"/>
      <c r="AP177" s="23"/>
      <c r="AQ177" s="23"/>
      <c r="AR177" s="23"/>
      <c r="AS177" s="23"/>
      <c r="AT177" s="23"/>
      <c r="AU177" s="37"/>
      <c r="AV177" s="23"/>
      <c r="AW177" s="23"/>
      <c r="AX177" s="23"/>
      <c r="AY177" s="23"/>
      <c r="AZ177" s="23"/>
      <c r="BA177" s="23"/>
      <c r="BB177" s="37"/>
      <c r="BC177" s="23"/>
      <c r="BD177" s="23"/>
      <c r="BE177" s="23"/>
      <c r="BF177" s="23"/>
      <c r="BG177" s="23"/>
      <c r="BH177" s="37"/>
      <c r="BI177" s="23"/>
      <c r="BJ177" s="23"/>
      <c r="BK177" s="23"/>
      <c r="BL177" s="23"/>
      <c r="BM177" s="23"/>
      <c r="BN177" s="37"/>
      <c r="BO177" s="23"/>
      <c r="BP177" s="23"/>
      <c r="BQ177" s="23"/>
      <c r="BR177" s="23"/>
      <c r="BS177" s="23"/>
      <c r="BT177" s="55"/>
    </row>
    <row r="178" spans="2:72" x14ac:dyDescent="0.45">
      <c r="C178" s="1">
        <v>173</v>
      </c>
      <c r="D178" s="1">
        <v>2</v>
      </c>
      <c r="E178" t="str">
        <f>Tous</f>
        <v>Alle</v>
      </c>
    </row>
    <row r="179" spans="2:72" x14ac:dyDescent="0.45">
      <c r="C179" s="1">
        <v>174</v>
      </c>
      <c r="D179" s="1">
        <v>3</v>
      </c>
      <c r="E179" t="str">
        <f>Tous</f>
        <v>Alle</v>
      </c>
    </row>
    <row r="180" spans="2:72" x14ac:dyDescent="0.45">
      <c r="C180" s="1">
        <v>175</v>
      </c>
      <c r="D180" s="1">
        <v>4</v>
      </c>
      <c r="E180" t="str">
        <f>Tous</f>
        <v>Alle</v>
      </c>
    </row>
    <row r="181" spans="2:72" x14ac:dyDescent="0.45">
      <c r="C181" s="1">
        <v>176</v>
      </c>
      <c r="D181" s="1">
        <v>5</v>
      </c>
      <c r="E181" t="str">
        <f>Tous</f>
        <v>Alle</v>
      </c>
    </row>
    <row r="182" spans="2:72" x14ac:dyDescent="0.45">
      <c r="C182" s="1">
        <v>177</v>
      </c>
      <c r="D182" s="1">
        <v>6</v>
      </c>
      <c r="E182" t="str">
        <f>H_dh</f>
        <v>Natte ruimten in detectiestand hoog</v>
      </c>
      <c r="G182" s="2" t="s">
        <v>86</v>
      </c>
      <c r="I182" s="36" t="s">
        <v>86</v>
      </c>
      <c r="J182" s="2" t="s">
        <v>86</v>
      </c>
      <c r="K182" s="2" t="s">
        <v>86</v>
      </c>
      <c r="L182" s="2" t="s">
        <v>86</v>
      </c>
      <c r="M182" s="2" t="s">
        <v>86</v>
      </c>
      <c r="N182" s="2" t="s">
        <v>86</v>
      </c>
      <c r="O182" s="2" t="s">
        <v>86</v>
      </c>
      <c r="P182" s="2" t="s">
        <v>86</v>
      </c>
      <c r="AG182" s="36" t="s">
        <v>86</v>
      </c>
      <c r="AH182" s="2" t="s">
        <v>86</v>
      </c>
      <c r="AI182" s="2" t="s">
        <v>86</v>
      </c>
      <c r="AJ182" s="2" t="s">
        <v>86</v>
      </c>
      <c r="AK182" s="2" t="s">
        <v>86</v>
      </c>
      <c r="AL182" s="2" t="s">
        <v>86</v>
      </c>
      <c r="AM182" s="2" t="s">
        <v>86</v>
      </c>
      <c r="BB182" s="36" t="s">
        <v>86</v>
      </c>
      <c r="BC182" s="2" t="s">
        <v>86</v>
      </c>
      <c r="BD182" s="2" t="s">
        <v>86</v>
      </c>
      <c r="BE182" s="2" t="s">
        <v>86</v>
      </c>
      <c r="BF182" s="2" t="s">
        <v>86</v>
      </c>
      <c r="BG182" s="2" t="s">
        <v>86</v>
      </c>
    </row>
    <row r="183" spans="2:72" x14ac:dyDescent="0.45">
      <c r="C183" s="1">
        <v>178</v>
      </c>
      <c r="D183" s="1">
        <v>7</v>
      </c>
      <c r="E183" t="str">
        <f>Tous</f>
        <v>Alle</v>
      </c>
      <c r="H183" s="2" t="s">
        <v>86</v>
      </c>
      <c r="Q183" s="41" t="s">
        <v>86</v>
      </c>
      <c r="R183" s="42" t="s">
        <v>86</v>
      </c>
      <c r="S183" s="42" t="s">
        <v>86</v>
      </c>
      <c r="T183" s="42" t="s">
        <v>86</v>
      </c>
      <c r="U183" s="42" t="s">
        <v>86</v>
      </c>
      <c r="V183" s="42" t="s">
        <v>86</v>
      </c>
      <c r="W183" s="42" t="s">
        <v>86</v>
      </c>
      <c r="X183" s="42" t="s">
        <v>86</v>
      </c>
      <c r="AN183" s="36" t="s">
        <v>86</v>
      </c>
      <c r="AO183" s="2" t="s">
        <v>86</v>
      </c>
      <c r="AP183" s="2" t="s">
        <v>86</v>
      </c>
      <c r="AQ183" s="2" t="s">
        <v>86</v>
      </c>
      <c r="AR183" s="2" t="s">
        <v>86</v>
      </c>
      <c r="AS183" s="2" t="s">
        <v>86</v>
      </c>
      <c r="AT183" s="2" t="s">
        <v>86</v>
      </c>
      <c r="BH183" s="36" t="s">
        <v>86</v>
      </c>
      <c r="BI183" s="2" t="s">
        <v>86</v>
      </c>
      <c r="BJ183" s="2" t="s">
        <v>86</v>
      </c>
      <c r="BK183" s="2" t="s">
        <v>86</v>
      </c>
      <c r="BL183" s="2" t="s">
        <v>86</v>
      </c>
      <c r="BM183" s="2" t="s">
        <v>86</v>
      </c>
    </row>
    <row r="184" spans="2:72" x14ac:dyDescent="0.45">
      <c r="C184" s="1">
        <v>179</v>
      </c>
      <c r="D184" s="1">
        <v>8</v>
      </c>
      <c r="E184" t="str">
        <f>Tous</f>
        <v>Alle</v>
      </c>
      <c r="AG184" s="41" t="s">
        <v>86</v>
      </c>
      <c r="AH184" s="42" t="s">
        <v>86</v>
      </c>
      <c r="AI184" s="42" t="s">
        <v>86</v>
      </c>
      <c r="AJ184" s="42" t="s">
        <v>86</v>
      </c>
      <c r="AK184" s="42" t="s">
        <v>86</v>
      </c>
      <c r="AL184" s="42" t="s">
        <v>86</v>
      </c>
      <c r="AM184" s="42" t="s">
        <v>86</v>
      </c>
      <c r="AN184" s="41" t="s">
        <v>86</v>
      </c>
      <c r="AO184" s="42" t="s">
        <v>86</v>
      </c>
      <c r="AP184" s="42" t="s">
        <v>86</v>
      </c>
      <c r="AQ184" s="42" t="s">
        <v>86</v>
      </c>
      <c r="AR184" s="42" t="s">
        <v>86</v>
      </c>
      <c r="AS184" s="42" t="s">
        <v>86</v>
      </c>
      <c r="AT184" s="42" t="s">
        <v>86</v>
      </c>
      <c r="BB184" s="41" t="s">
        <v>86</v>
      </c>
      <c r="BC184" s="42" t="s">
        <v>86</v>
      </c>
      <c r="BD184" s="42" t="s">
        <v>86</v>
      </c>
      <c r="BE184" s="42" t="s">
        <v>86</v>
      </c>
      <c r="BF184" s="42" t="s">
        <v>86</v>
      </c>
      <c r="BG184" s="42" t="s">
        <v>86</v>
      </c>
      <c r="BH184" s="41" t="s">
        <v>86</v>
      </c>
      <c r="BI184" s="42" t="s">
        <v>86</v>
      </c>
      <c r="BJ184" s="42" t="s">
        <v>86</v>
      </c>
      <c r="BK184" s="42" t="s">
        <v>86</v>
      </c>
      <c r="BL184" s="42" t="s">
        <v>86</v>
      </c>
      <c r="BM184" s="42" t="s">
        <v>86</v>
      </c>
    </row>
    <row r="185" spans="2:72" x14ac:dyDescent="0.45">
      <c r="C185" s="1">
        <v>180</v>
      </c>
      <c r="D185" s="1">
        <v>9</v>
      </c>
      <c r="E185" t="str">
        <f>H_Pas_dh</f>
        <v>Natte ruimten die niet in detectiestand hoog zijn</v>
      </c>
      <c r="I185" s="36" t="s">
        <v>86</v>
      </c>
      <c r="J185" s="2" t="s">
        <v>86</v>
      </c>
      <c r="K185" s="2" t="s">
        <v>86</v>
      </c>
      <c r="L185" s="2" t="s">
        <v>86</v>
      </c>
      <c r="M185" s="2" t="s">
        <v>86</v>
      </c>
      <c r="N185" s="2" t="s">
        <v>86</v>
      </c>
      <c r="O185" s="2" t="s">
        <v>86</v>
      </c>
      <c r="P185" s="2" t="s">
        <v>86</v>
      </c>
      <c r="AG185" s="36" t="s">
        <v>86</v>
      </c>
      <c r="AH185" s="2" t="s">
        <v>86</v>
      </c>
      <c r="AI185" s="2" t="s">
        <v>86</v>
      </c>
      <c r="AJ185" s="2" t="s">
        <v>86</v>
      </c>
      <c r="AK185" s="2" t="s">
        <v>86</v>
      </c>
      <c r="AL185" s="2" t="s">
        <v>86</v>
      </c>
      <c r="AM185" s="2" t="s">
        <v>86</v>
      </c>
      <c r="BB185" s="36" t="s">
        <v>86</v>
      </c>
      <c r="BC185" s="2" t="s">
        <v>86</v>
      </c>
      <c r="BD185" s="2" t="s">
        <v>86</v>
      </c>
      <c r="BE185" s="2" t="s">
        <v>86</v>
      </c>
      <c r="BF185" s="2" t="s">
        <v>86</v>
      </c>
      <c r="BG185" s="2" t="s">
        <v>86</v>
      </c>
    </row>
    <row r="186" spans="2:72" x14ac:dyDescent="0.45">
      <c r="C186" s="1">
        <v>181</v>
      </c>
      <c r="D186" s="1">
        <v>10</v>
      </c>
      <c r="E186" t="str">
        <f>Tous</f>
        <v>Alle</v>
      </c>
    </row>
    <row r="187" spans="2:72" x14ac:dyDescent="0.45">
      <c r="C187" s="1">
        <v>182</v>
      </c>
      <c r="D187" s="1">
        <v>11</v>
      </c>
      <c r="E187" t="str">
        <f>H_Pas_dh</f>
        <v>Natte ruimten die niet in detectiestand hoog zijn</v>
      </c>
      <c r="G187" s="2" t="s">
        <v>86</v>
      </c>
    </row>
    <row r="188" spans="2:72" x14ac:dyDescent="0.45">
      <c r="C188" s="1">
        <v>183</v>
      </c>
      <c r="D188" s="1">
        <v>12</v>
      </c>
      <c r="E188" t="str">
        <f>Tous</f>
        <v>Alle</v>
      </c>
    </row>
    <row r="189" spans="2:72" x14ac:dyDescent="0.45">
      <c r="C189" s="1">
        <v>184</v>
      </c>
      <c r="D189" s="1">
        <v>13</v>
      </c>
      <c r="E189" t="str">
        <f>Si_Evac_inf</f>
        <v xml:space="preserve">Indien het totale afvoerdebiet van de natte ruimten gelijk is aan of kleiner is dan 40% van het totale nominale toevoerdebiet </v>
      </c>
      <c r="AG189" s="36" t="s">
        <v>86</v>
      </c>
      <c r="AN189" s="36" t="s">
        <v>86</v>
      </c>
      <c r="BB189" s="36" t="s">
        <v>86</v>
      </c>
      <c r="BH189" s="36" t="s">
        <v>86</v>
      </c>
    </row>
    <row r="190" spans="2:72" x14ac:dyDescent="0.45">
      <c r="C190" s="1">
        <v>185</v>
      </c>
      <c r="D190" s="1">
        <v>14</v>
      </c>
      <c r="E190" t="str">
        <f>Si_Evac_inf</f>
        <v xml:space="preserve">Indien het totale afvoerdebiet van de natte ruimten gelijk is aan of kleiner is dan 40% van het totale nominale toevoerdebiet </v>
      </c>
      <c r="AH190" s="2" t="s">
        <v>86</v>
      </c>
      <c r="AK190" s="2" t="s">
        <v>86</v>
      </c>
      <c r="AO190" s="2" t="s">
        <v>86</v>
      </c>
      <c r="AR190" s="2" t="s">
        <v>86</v>
      </c>
      <c r="BC190" s="2" t="s">
        <v>86</v>
      </c>
      <c r="BF190" s="2" t="s">
        <v>86</v>
      </c>
      <c r="BI190" s="2" t="s">
        <v>86</v>
      </c>
      <c r="BL190" s="2" t="s">
        <v>86</v>
      </c>
    </row>
    <row r="191" spans="2:72" x14ac:dyDescent="0.45">
      <c r="C191" s="1">
        <v>186</v>
      </c>
      <c r="D191" s="1">
        <v>15</v>
      </c>
      <c r="E191" t="str">
        <f>Si_Evac_inf</f>
        <v xml:space="preserve">Indien het totale afvoerdebiet van de natte ruimten gelijk is aan of kleiner is dan 40% van het totale nominale toevoerdebiet </v>
      </c>
      <c r="AI191" s="2" t="s">
        <v>86</v>
      </c>
      <c r="AJ191" s="2" t="s">
        <v>86</v>
      </c>
      <c r="AL191" s="2" t="s">
        <v>86</v>
      </c>
      <c r="AM191" s="2" t="s">
        <v>86</v>
      </c>
      <c r="AP191" s="2" t="s">
        <v>86</v>
      </c>
      <c r="AQ191" s="2" t="s">
        <v>86</v>
      </c>
      <c r="AS191" s="2" t="s">
        <v>86</v>
      </c>
      <c r="AT191" s="2" t="s">
        <v>86</v>
      </c>
      <c r="BD191" s="2" t="s">
        <v>86</v>
      </c>
      <c r="BE191" s="2" t="s">
        <v>86</v>
      </c>
      <c r="BG191" s="2" t="s">
        <v>86</v>
      </c>
      <c r="BJ191" s="2" t="s">
        <v>86</v>
      </c>
      <c r="BK191" s="2" t="s">
        <v>86</v>
      </c>
      <c r="BM191" s="2" t="s">
        <v>86</v>
      </c>
    </row>
    <row r="192" spans="2:72" x14ac:dyDescent="0.45">
      <c r="C192" s="1">
        <v>187</v>
      </c>
      <c r="D192" s="1">
        <v>16</v>
      </c>
      <c r="E192" t="str">
        <f>Tous</f>
        <v>Alle</v>
      </c>
      <c r="I192" s="41" t="s">
        <v>86</v>
      </c>
      <c r="J192" s="42" t="s">
        <v>86</v>
      </c>
      <c r="K192" s="42" t="s">
        <v>86</v>
      </c>
      <c r="L192" s="42" t="s">
        <v>86</v>
      </c>
      <c r="M192" s="42" t="s">
        <v>86</v>
      </c>
      <c r="N192" s="42" t="s">
        <v>86</v>
      </c>
      <c r="O192" s="42" t="s">
        <v>86</v>
      </c>
      <c r="P192" s="42" t="s">
        <v>86</v>
      </c>
      <c r="Q192" s="36" t="s">
        <v>86</v>
      </c>
      <c r="R192" s="2" t="s">
        <v>86</v>
      </c>
      <c r="S192" s="2" t="s">
        <v>86</v>
      </c>
      <c r="T192" s="2" t="s">
        <v>86</v>
      </c>
      <c r="U192" s="2" t="s">
        <v>86</v>
      </c>
      <c r="V192" s="2" t="s">
        <v>86</v>
      </c>
      <c r="W192" s="2" t="s">
        <v>86</v>
      </c>
      <c r="X192" s="2" t="s">
        <v>86</v>
      </c>
    </row>
    <row r="193" spans="2:72" x14ac:dyDescent="0.45">
      <c r="C193" s="1">
        <v>188</v>
      </c>
      <c r="D193" s="1">
        <v>17</v>
      </c>
      <c r="E193" t="str">
        <f>H_Pas_dh</f>
        <v>Natte ruimten die niet in detectiestand hoog zijn</v>
      </c>
      <c r="G193" s="2" t="s">
        <v>86</v>
      </c>
      <c r="I193" s="36" t="s">
        <v>86</v>
      </c>
      <c r="J193" s="2" t="s">
        <v>86</v>
      </c>
      <c r="K193" s="2" t="s">
        <v>86</v>
      </c>
      <c r="L193" s="2" t="s">
        <v>86</v>
      </c>
      <c r="M193" s="2" t="s">
        <v>86</v>
      </c>
      <c r="N193" s="2" t="s">
        <v>86</v>
      </c>
      <c r="O193" s="2" t="s">
        <v>86</v>
      </c>
      <c r="P193" s="2" t="s">
        <v>86</v>
      </c>
      <c r="AG193" s="36" t="s">
        <v>86</v>
      </c>
      <c r="AH193" s="2" t="s">
        <v>86</v>
      </c>
      <c r="AI193" s="2" t="s">
        <v>86</v>
      </c>
      <c r="AJ193" s="2" t="s">
        <v>86</v>
      </c>
      <c r="AK193" s="2" t="s">
        <v>86</v>
      </c>
      <c r="AL193" s="2" t="s">
        <v>86</v>
      </c>
      <c r="AM193" s="2" t="s">
        <v>86</v>
      </c>
      <c r="BB193" s="36" t="s">
        <v>86</v>
      </c>
      <c r="BC193" s="2" t="s">
        <v>86</v>
      </c>
      <c r="BD193" s="2" t="s">
        <v>86</v>
      </c>
      <c r="BE193" s="2" t="s">
        <v>86</v>
      </c>
      <c r="BF193" s="2" t="s">
        <v>86</v>
      </c>
      <c r="BG193" s="2" t="s">
        <v>86</v>
      </c>
    </row>
    <row r="194" spans="2:72" x14ac:dyDescent="0.45">
      <c r="C194" s="1">
        <v>189</v>
      </c>
      <c r="D194" s="1">
        <v>18</v>
      </c>
      <c r="E194" t="str">
        <f>Tous</f>
        <v>Alle</v>
      </c>
    </row>
    <row r="195" spans="2:72" x14ac:dyDescent="0.45">
      <c r="C195" s="1">
        <v>190</v>
      </c>
      <c r="D195" s="1">
        <v>19</v>
      </c>
      <c r="E195" t="str">
        <f>Si_Evac_sup</f>
        <v xml:space="preserve">Indien het totale afvoerdebiet van de natte ruimten groter is dan 40% van het totale nominale toevoerdebiet </v>
      </c>
      <c r="AG195" s="36" t="s">
        <v>86</v>
      </c>
      <c r="AH195" s="2" t="s">
        <v>86</v>
      </c>
      <c r="AI195" s="2" t="s">
        <v>86</v>
      </c>
      <c r="AJ195" s="2" t="s">
        <v>86</v>
      </c>
      <c r="AK195" s="2" t="s">
        <v>86</v>
      </c>
      <c r="AL195" s="2" t="s">
        <v>86</v>
      </c>
      <c r="AM195" s="2" t="s">
        <v>86</v>
      </c>
      <c r="AN195" s="36" t="s">
        <v>86</v>
      </c>
      <c r="AO195" s="2" t="s">
        <v>86</v>
      </c>
      <c r="AP195" s="2" t="s">
        <v>86</v>
      </c>
      <c r="AQ195" s="2" t="s">
        <v>86</v>
      </c>
      <c r="AR195" s="2" t="s">
        <v>86</v>
      </c>
      <c r="AS195" s="2" t="s">
        <v>86</v>
      </c>
      <c r="AT195" s="2" t="s">
        <v>86</v>
      </c>
      <c r="BB195" s="36" t="s">
        <v>86</v>
      </c>
      <c r="BC195" s="2" t="s">
        <v>86</v>
      </c>
      <c r="BD195" s="2" t="s">
        <v>86</v>
      </c>
      <c r="BE195" s="2" t="s">
        <v>86</v>
      </c>
      <c r="BF195" s="2" t="s">
        <v>86</v>
      </c>
      <c r="BG195" s="2" t="s">
        <v>86</v>
      </c>
      <c r="BH195" s="36" t="s">
        <v>86</v>
      </c>
      <c r="BI195" s="2" t="s">
        <v>86</v>
      </c>
      <c r="BJ195" s="2" t="s">
        <v>86</v>
      </c>
      <c r="BK195" s="2" t="s">
        <v>86</v>
      </c>
      <c r="BL195" s="2" t="s">
        <v>86</v>
      </c>
      <c r="BM195" s="2" t="s">
        <v>86</v>
      </c>
    </row>
    <row r="196" spans="2:72" s="10" customFormat="1" x14ac:dyDescent="0.45">
      <c r="B196" s="25">
        <v>11</v>
      </c>
      <c r="C196" s="25">
        <v>191</v>
      </c>
      <c r="D196" s="25">
        <v>1</v>
      </c>
      <c r="E196" s="10" t="str">
        <f>Tous</f>
        <v>Alle</v>
      </c>
      <c r="G196" s="23"/>
      <c r="H196" s="23"/>
      <c r="I196" s="37"/>
      <c r="J196" s="23"/>
      <c r="K196" s="23"/>
      <c r="L196" s="23"/>
      <c r="M196" s="23"/>
      <c r="N196" s="23"/>
      <c r="O196" s="23"/>
      <c r="P196" s="23"/>
      <c r="Q196" s="37"/>
      <c r="R196" s="23"/>
      <c r="S196" s="23"/>
      <c r="T196" s="23"/>
      <c r="U196" s="23"/>
      <c r="V196" s="23"/>
      <c r="W196" s="23"/>
      <c r="X196" s="23"/>
      <c r="Y196" s="37"/>
      <c r="Z196" s="23"/>
      <c r="AA196" s="23"/>
      <c r="AB196" s="23"/>
      <c r="AC196" s="23"/>
      <c r="AD196" s="23"/>
      <c r="AE196" s="23"/>
      <c r="AF196" s="23"/>
      <c r="AG196" s="37"/>
      <c r="AH196" s="23"/>
      <c r="AI196" s="23"/>
      <c r="AJ196" s="23"/>
      <c r="AK196" s="23"/>
      <c r="AL196" s="23"/>
      <c r="AM196" s="23"/>
      <c r="AN196" s="37"/>
      <c r="AO196" s="23"/>
      <c r="AP196" s="23"/>
      <c r="AQ196" s="23"/>
      <c r="AR196" s="23"/>
      <c r="AS196" s="23"/>
      <c r="AT196" s="23"/>
      <c r="AU196" s="37"/>
      <c r="AV196" s="23"/>
      <c r="AW196" s="23"/>
      <c r="AX196" s="23"/>
      <c r="AY196" s="23"/>
      <c r="AZ196" s="23"/>
      <c r="BA196" s="23"/>
      <c r="BB196" s="37"/>
      <c r="BC196" s="23"/>
      <c r="BD196" s="23"/>
      <c r="BE196" s="23"/>
      <c r="BF196" s="23"/>
      <c r="BG196" s="23"/>
      <c r="BH196" s="37"/>
      <c r="BI196" s="23"/>
      <c r="BJ196" s="23"/>
      <c r="BK196" s="23"/>
      <c r="BL196" s="23"/>
      <c r="BM196" s="23"/>
      <c r="BN196" s="37"/>
      <c r="BO196" s="23"/>
      <c r="BP196" s="23"/>
      <c r="BQ196" s="23"/>
      <c r="BR196" s="23"/>
      <c r="BS196" s="23"/>
      <c r="BT196" s="55"/>
    </row>
    <row r="197" spans="2:72" x14ac:dyDescent="0.45">
      <c r="C197" s="1">
        <v>192</v>
      </c>
      <c r="D197" s="1">
        <v>2</v>
      </c>
      <c r="E197" t="str">
        <f>Tous</f>
        <v>Alle</v>
      </c>
    </row>
    <row r="198" spans="2:72" x14ac:dyDescent="0.45">
      <c r="C198" s="1">
        <v>193</v>
      </c>
      <c r="D198" s="1">
        <v>3</v>
      </c>
      <c r="E198" t="str">
        <f>Tous</f>
        <v>Alle</v>
      </c>
    </row>
    <row r="199" spans="2:72" x14ac:dyDescent="0.45">
      <c r="C199" s="1">
        <v>194</v>
      </c>
      <c r="D199" s="1">
        <v>4</v>
      </c>
      <c r="E199" t="str">
        <f>Tous</f>
        <v>Alle</v>
      </c>
    </row>
    <row r="200" spans="2:72" x14ac:dyDescent="0.45">
      <c r="C200" s="1">
        <v>195</v>
      </c>
      <c r="D200" s="1">
        <v>5</v>
      </c>
      <c r="E200" t="str">
        <f>Tous</f>
        <v>Alle</v>
      </c>
    </row>
    <row r="201" spans="2:72" x14ac:dyDescent="0.45">
      <c r="C201" s="1">
        <v>196</v>
      </c>
      <c r="D201" s="1">
        <v>6</v>
      </c>
      <c r="E201" t="str">
        <f>H_dh</f>
        <v>Natte ruimten in detectiestand hoog</v>
      </c>
      <c r="G201" s="2" t="s">
        <v>86</v>
      </c>
      <c r="I201" s="36" t="s">
        <v>86</v>
      </c>
      <c r="J201" s="2" t="s">
        <v>86</v>
      </c>
      <c r="K201" s="2" t="s">
        <v>86</v>
      </c>
      <c r="L201" s="2" t="s">
        <v>86</v>
      </c>
      <c r="M201" s="2" t="s">
        <v>86</v>
      </c>
      <c r="N201" s="2" t="s">
        <v>86</v>
      </c>
      <c r="O201" s="2" t="s">
        <v>86</v>
      </c>
      <c r="P201" s="2" t="s">
        <v>86</v>
      </c>
      <c r="AG201" s="36" t="s">
        <v>86</v>
      </c>
      <c r="AH201" s="2" t="s">
        <v>86</v>
      </c>
      <c r="AI201" s="2" t="s">
        <v>86</v>
      </c>
      <c r="AJ201" s="2" t="s">
        <v>86</v>
      </c>
      <c r="AK201" s="2" t="s">
        <v>86</v>
      </c>
      <c r="AL201" s="2" t="s">
        <v>86</v>
      </c>
      <c r="AM201" s="2" t="s">
        <v>86</v>
      </c>
      <c r="BB201" s="36" t="s">
        <v>86</v>
      </c>
      <c r="BC201" s="2" t="s">
        <v>86</v>
      </c>
      <c r="BD201" s="2" t="s">
        <v>86</v>
      </c>
      <c r="BE201" s="2" t="s">
        <v>86</v>
      </c>
      <c r="BF201" s="2" t="s">
        <v>86</v>
      </c>
      <c r="BG201" s="2" t="s">
        <v>86</v>
      </c>
    </row>
    <row r="202" spans="2:72" x14ac:dyDescent="0.45">
      <c r="C202" s="1">
        <v>197</v>
      </c>
      <c r="D202" s="1">
        <v>7</v>
      </c>
      <c r="E202" t="str">
        <f>Tous</f>
        <v>Alle</v>
      </c>
      <c r="H202" s="2" t="s">
        <v>86</v>
      </c>
      <c r="Q202" s="41" t="s">
        <v>86</v>
      </c>
      <c r="R202" s="42" t="s">
        <v>86</v>
      </c>
      <c r="S202" s="42" t="s">
        <v>86</v>
      </c>
      <c r="T202" s="42" t="s">
        <v>86</v>
      </c>
      <c r="U202" s="42" t="s">
        <v>86</v>
      </c>
      <c r="V202" s="42" t="s">
        <v>86</v>
      </c>
      <c r="W202" s="42" t="s">
        <v>86</v>
      </c>
      <c r="X202" s="42" t="s">
        <v>86</v>
      </c>
      <c r="AN202" s="36" t="s">
        <v>86</v>
      </c>
      <c r="AO202" s="2" t="s">
        <v>86</v>
      </c>
      <c r="AP202" s="2" t="s">
        <v>86</v>
      </c>
      <c r="AQ202" s="2" t="s">
        <v>86</v>
      </c>
      <c r="AR202" s="2" t="s">
        <v>86</v>
      </c>
      <c r="AS202" s="2" t="s">
        <v>86</v>
      </c>
      <c r="AT202" s="2" t="s">
        <v>86</v>
      </c>
      <c r="BH202" s="36" t="s">
        <v>86</v>
      </c>
      <c r="BI202" s="2" t="s">
        <v>86</v>
      </c>
      <c r="BJ202" s="2" t="s">
        <v>86</v>
      </c>
      <c r="BK202" s="2" t="s">
        <v>86</v>
      </c>
      <c r="BL202" s="2" t="s">
        <v>86</v>
      </c>
      <c r="BM202" s="2" t="s">
        <v>86</v>
      </c>
    </row>
    <row r="203" spans="2:72" x14ac:dyDescent="0.45">
      <c r="C203" s="1">
        <v>198</v>
      </c>
      <c r="D203" s="1">
        <v>8</v>
      </c>
      <c r="E203" t="str">
        <f>Tous</f>
        <v>Alle</v>
      </c>
      <c r="AG203" s="41" t="s">
        <v>86</v>
      </c>
      <c r="AH203" s="42" t="s">
        <v>86</v>
      </c>
      <c r="AI203" s="42" t="s">
        <v>86</v>
      </c>
      <c r="AJ203" s="42" t="s">
        <v>86</v>
      </c>
      <c r="AK203" s="42" t="s">
        <v>86</v>
      </c>
      <c r="AL203" s="42" t="s">
        <v>86</v>
      </c>
      <c r="AM203" s="42" t="s">
        <v>86</v>
      </c>
      <c r="AN203" s="41" t="s">
        <v>86</v>
      </c>
      <c r="AO203" s="42" t="s">
        <v>86</v>
      </c>
      <c r="AP203" s="42" t="s">
        <v>86</v>
      </c>
      <c r="AQ203" s="42" t="s">
        <v>86</v>
      </c>
      <c r="AR203" s="42" t="s">
        <v>86</v>
      </c>
      <c r="AS203" s="42" t="s">
        <v>86</v>
      </c>
      <c r="AT203" s="42" t="s">
        <v>86</v>
      </c>
      <c r="BB203" s="41" t="s">
        <v>86</v>
      </c>
      <c r="BC203" s="42" t="s">
        <v>86</v>
      </c>
      <c r="BD203" s="42" t="s">
        <v>86</v>
      </c>
      <c r="BE203" s="42" t="s">
        <v>86</v>
      </c>
      <c r="BF203" s="42" t="s">
        <v>86</v>
      </c>
      <c r="BG203" s="42" t="s">
        <v>86</v>
      </c>
      <c r="BH203" s="41" t="s">
        <v>86</v>
      </c>
      <c r="BI203" s="42" t="s">
        <v>86</v>
      </c>
      <c r="BJ203" s="42" t="s">
        <v>86</v>
      </c>
      <c r="BK203" s="42" t="s">
        <v>86</v>
      </c>
      <c r="BL203" s="42" t="s">
        <v>86</v>
      </c>
      <c r="BM203" s="42" t="s">
        <v>86</v>
      </c>
    </row>
    <row r="204" spans="2:72" x14ac:dyDescent="0.45">
      <c r="C204" s="1">
        <v>199</v>
      </c>
      <c r="D204" s="1">
        <v>9</v>
      </c>
      <c r="E204" t="str">
        <f>H_Pas_dh</f>
        <v>Natte ruimten die niet in detectiestand hoog zijn</v>
      </c>
      <c r="I204" s="36" t="s">
        <v>86</v>
      </c>
      <c r="J204" s="2" t="s">
        <v>86</v>
      </c>
      <c r="K204" s="2" t="s">
        <v>86</v>
      </c>
      <c r="L204" s="2" t="s">
        <v>86</v>
      </c>
      <c r="M204" s="2" t="s">
        <v>86</v>
      </c>
      <c r="N204" s="2" t="s">
        <v>86</v>
      </c>
      <c r="O204" s="2" t="s">
        <v>86</v>
      </c>
      <c r="P204" s="2" t="s">
        <v>86</v>
      </c>
      <c r="AG204" s="36" t="s">
        <v>86</v>
      </c>
      <c r="AH204" s="2" t="s">
        <v>86</v>
      </c>
      <c r="AI204" s="2" t="s">
        <v>86</v>
      </c>
      <c r="AJ204" s="2" t="s">
        <v>86</v>
      </c>
      <c r="AK204" s="2" t="s">
        <v>86</v>
      </c>
      <c r="AL204" s="2" t="s">
        <v>86</v>
      </c>
      <c r="AM204" s="2" t="s">
        <v>86</v>
      </c>
      <c r="BB204" s="36" t="s">
        <v>86</v>
      </c>
      <c r="BC204" s="2" t="s">
        <v>86</v>
      </c>
      <c r="BD204" s="2" t="s">
        <v>86</v>
      </c>
      <c r="BE204" s="2" t="s">
        <v>86</v>
      </c>
      <c r="BF204" s="2" t="s">
        <v>86</v>
      </c>
      <c r="BG204" s="2" t="s">
        <v>86</v>
      </c>
    </row>
    <row r="205" spans="2:72" x14ac:dyDescent="0.45">
      <c r="C205" s="1">
        <v>200</v>
      </c>
      <c r="D205" s="1">
        <v>10</v>
      </c>
      <c r="E205" t="str">
        <f>Tous</f>
        <v>Alle</v>
      </c>
    </row>
    <row r="206" spans="2:72" x14ac:dyDescent="0.45">
      <c r="C206" s="1">
        <v>201</v>
      </c>
      <c r="D206" s="1">
        <v>11</v>
      </c>
      <c r="E206" t="str">
        <f>H_Pas_dh</f>
        <v>Natte ruimten die niet in detectiestand hoog zijn</v>
      </c>
      <c r="G206" s="2" t="s">
        <v>86</v>
      </c>
    </row>
    <row r="207" spans="2:72" x14ac:dyDescent="0.45">
      <c r="C207" s="1">
        <v>202</v>
      </c>
      <c r="D207" s="1">
        <v>12</v>
      </c>
      <c r="E207" t="str">
        <f>Tous</f>
        <v>Alle</v>
      </c>
    </row>
    <row r="208" spans="2:72" x14ac:dyDescent="0.45">
      <c r="C208" s="1">
        <v>203</v>
      </c>
      <c r="D208" s="1">
        <v>13</v>
      </c>
      <c r="E208" t="str">
        <f>Si_Evac_inf</f>
        <v xml:space="preserve">Indien het totale afvoerdebiet van de natte ruimten gelijk is aan of kleiner is dan 40% van het totale nominale toevoerdebiet </v>
      </c>
      <c r="AG208" s="36" t="s">
        <v>86</v>
      </c>
      <c r="AN208" s="36" t="s">
        <v>86</v>
      </c>
      <c r="BB208" s="36" t="s">
        <v>86</v>
      </c>
      <c r="BH208" s="36" t="s">
        <v>86</v>
      </c>
    </row>
    <row r="209" spans="2:72" x14ac:dyDescent="0.45">
      <c r="C209" s="1">
        <v>204</v>
      </c>
      <c r="D209" s="1">
        <v>14</v>
      </c>
      <c r="E209" t="str">
        <f>Si_Evac_inf</f>
        <v xml:space="preserve">Indien het totale afvoerdebiet van de natte ruimten gelijk is aan of kleiner is dan 40% van het totale nominale toevoerdebiet </v>
      </c>
      <c r="AH209" s="2" t="s">
        <v>86</v>
      </c>
      <c r="AK209" s="2" t="s">
        <v>86</v>
      </c>
      <c r="AO209" s="2" t="s">
        <v>86</v>
      </c>
      <c r="AR209" s="2" t="s">
        <v>86</v>
      </c>
      <c r="BC209" s="2" t="s">
        <v>86</v>
      </c>
      <c r="BF209" s="2" t="s">
        <v>86</v>
      </c>
      <c r="BI209" s="2" t="s">
        <v>86</v>
      </c>
      <c r="BL209" s="2" t="s">
        <v>86</v>
      </c>
    </row>
    <row r="210" spans="2:72" x14ac:dyDescent="0.45">
      <c r="C210" s="1">
        <v>205</v>
      </c>
      <c r="D210" s="1">
        <v>15</v>
      </c>
      <c r="E210" t="str">
        <f>Si_Evac_inf</f>
        <v xml:space="preserve">Indien het totale afvoerdebiet van de natte ruimten gelijk is aan of kleiner is dan 40% van het totale nominale toevoerdebiet </v>
      </c>
      <c r="AI210" s="2" t="s">
        <v>86</v>
      </c>
      <c r="AJ210" s="2" t="s">
        <v>86</v>
      </c>
      <c r="AL210" s="2" t="s">
        <v>86</v>
      </c>
      <c r="AM210" s="2" t="s">
        <v>86</v>
      </c>
      <c r="AP210" s="2" t="s">
        <v>86</v>
      </c>
      <c r="AQ210" s="2" t="s">
        <v>86</v>
      </c>
      <c r="AS210" s="2" t="s">
        <v>86</v>
      </c>
      <c r="AT210" s="2" t="s">
        <v>86</v>
      </c>
      <c r="BD210" s="2" t="s">
        <v>86</v>
      </c>
      <c r="BE210" s="2" t="s">
        <v>86</v>
      </c>
      <c r="BG210" s="2" t="s">
        <v>86</v>
      </c>
      <c r="BJ210" s="2" t="s">
        <v>86</v>
      </c>
      <c r="BK210" s="2" t="s">
        <v>86</v>
      </c>
      <c r="BM210" s="2" t="s">
        <v>86</v>
      </c>
    </row>
    <row r="211" spans="2:72" x14ac:dyDescent="0.45">
      <c r="C211" s="1">
        <v>206</v>
      </c>
      <c r="D211" s="1">
        <v>16</v>
      </c>
      <c r="E211" t="str">
        <f>Tous</f>
        <v>Alle</v>
      </c>
      <c r="I211" s="41" t="s">
        <v>86</v>
      </c>
      <c r="J211" s="42" t="s">
        <v>86</v>
      </c>
      <c r="K211" s="42" t="s">
        <v>86</v>
      </c>
      <c r="L211" s="42" t="s">
        <v>86</v>
      </c>
      <c r="M211" s="42" t="s">
        <v>86</v>
      </c>
      <c r="N211" s="42" t="s">
        <v>86</v>
      </c>
      <c r="O211" s="42" t="s">
        <v>86</v>
      </c>
      <c r="P211" s="42" t="s">
        <v>86</v>
      </c>
      <c r="Q211" s="36" t="s">
        <v>86</v>
      </c>
      <c r="R211" s="2" t="s">
        <v>86</v>
      </c>
      <c r="S211" s="2" t="s">
        <v>86</v>
      </c>
      <c r="T211" s="2" t="s">
        <v>86</v>
      </c>
      <c r="U211" s="2" t="s">
        <v>86</v>
      </c>
      <c r="V211" s="2" t="s">
        <v>86</v>
      </c>
      <c r="W211" s="2" t="s">
        <v>86</v>
      </c>
      <c r="X211" s="2" t="s">
        <v>86</v>
      </c>
    </row>
    <row r="212" spans="2:72" x14ac:dyDescent="0.45">
      <c r="C212" s="1">
        <v>207</v>
      </c>
      <c r="D212" s="1">
        <v>17</v>
      </c>
      <c r="E212" t="str">
        <f>H_Pas_dh</f>
        <v>Natte ruimten die niet in detectiestand hoog zijn</v>
      </c>
      <c r="G212" s="2" t="s">
        <v>86</v>
      </c>
      <c r="I212" s="36" t="s">
        <v>86</v>
      </c>
      <c r="J212" s="2" t="s">
        <v>86</v>
      </c>
      <c r="K212" s="2" t="s">
        <v>86</v>
      </c>
      <c r="L212" s="2" t="s">
        <v>86</v>
      </c>
      <c r="M212" s="2" t="s">
        <v>86</v>
      </c>
      <c r="N212" s="2" t="s">
        <v>86</v>
      </c>
      <c r="O212" s="2" t="s">
        <v>86</v>
      </c>
      <c r="P212" s="2" t="s">
        <v>86</v>
      </c>
      <c r="AG212" s="36" t="s">
        <v>86</v>
      </c>
      <c r="AH212" s="2" t="s">
        <v>86</v>
      </c>
      <c r="AI212" s="2" t="s">
        <v>86</v>
      </c>
      <c r="AJ212" s="2" t="s">
        <v>86</v>
      </c>
      <c r="AK212" s="2" t="s">
        <v>86</v>
      </c>
      <c r="AL212" s="2" t="s">
        <v>86</v>
      </c>
      <c r="AM212" s="2" t="s">
        <v>86</v>
      </c>
      <c r="BB212" s="36" t="s">
        <v>86</v>
      </c>
      <c r="BC212" s="2" t="s">
        <v>86</v>
      </c>
      <c r="BD212" s="2" t="s">
        <v>86</v>
      </c>
      <c r="BE212" s="2" t="s">
        <v>86</v>
      </c>
      <c r="BF212" s="2" t="s">
        <v>86</v>
      </c>
      <c r="BG212" s="2" t="s">
        <v>86</v>
      </c>
    </row>
    <row r="213" spans="2:72" x14ac:dyDescent="0.45">
      <c r="C213" s="1">
        <v>208</v>
      </c>
      <c r="D213" s="1">
        <v>18</v>
      </c>
      <c r="E213" t="str">
        <f>Tous</f>
        <v>Alle</v>
      </c>
    </row>
    <row r="214" spans="2:72" x14ac:dyDescent="0.45">
      <c r="C214" s="1">
        <v>209</v>
      </c>
      <c r="D214" s="1">
        <v>19</v>
      </c>
      <c r="E214" t="str">
        <f>Si_Evac_sup</f>
        <v xml:space="preserve">Indien het totale afvoerdebiet van de natte ruimten groter is dan 40% van het totale nominale toevoerdebiet </v>
      </c>
      <c r="AG214" s="36" t="s">
        <v>86</v>
      </c>
      <c r="AH214" s="2" t="s">
        <v>86</v>
      </c>
      <c r="AI214" s="2" t="s">
        <v>86</v>
      </c>
      <c r="AJ214" s="2" t="s">
        <v>86</v>
      </c>
      <c r="AK214" s="2" t="s">
        <v>86</v>
      </c>
      <c r="AL214" s="2" t="s">
        <v>86</v>
      </c>
      <c r="AM214" s="2" t="s">
        <v>86</v>
      </c>
      <c r="AN214" s="36" t="s">
        <v>86</v>
      </c>
      <c r="AO214" s="2" t="s">
        <v>86</v>
      </c>
      <c r="AP214" s="2" t="s">
        <v>86</v>
      </c>
      <c r="AQ214" s="2" t="s">
        <v>86</v>
      </c>
      <c r="AR214" s="2" t="s">
        <v>86</v>
      </c>
      <c r="AS214" s="2" t="s">
        <v>86</v>
      </c>
      <c r="AT214" s="2" t="s">
        <v>86</v>
      </c>
      <c r="BB214" s="36" t="s">
        <v>86</v>
      </c>
      <c r="BC214" s="2" t="s">
        <v>86</v>
      </c>
      <c r="BD214" s="2" t="s">
        <v>86</v>
      </c>
      <c r="BE214" s="2" t="s">
        <v>86</v>
      </c>
      <c r="BF214" s="2" t="s">
        <v>86</v>
      </c>
      <c r="BG214" s="2" t="s">
        <v>86</v>
      </c>
      <c r="BH214" s="36" t="s">
        <v>86</v>
      </c>
      <c r="BI214" s="2" t="s">
        <v>86</v>
      </c>
      <c r="BJ214" s="2" t="s">
        <v>86</v>
      </c>
      <c r="BK214" s="2" t="s">
        <v>86</v>
      </c>
      <c r="BL214" s="2" t="s">
        <v>86</v>
      </c>
      <c r="BM214" s="2" t="s">
        <v>86</v>
      </c>
    </row>
    <row r="215" spans="2:72" s="10" customFormat="1" x14ac:dyDescent="0.45">
      <c r="B215" s="25">
        <v>12</v>
      </c>
      <c r="C215" s="25">
        <v>210</v>
      </c>
      <c r="D215" s="25">
        <v>1</v>
      </c>
      <c r="E215" s="10" t="str">
        <f>Tous</f>
        <v>Alle</v>
      </c>
      <c r="G215" s="23"/>
      <c r="H215" s="23"/>
      <c r="I215" s="37"/>
      <c r="J215" s="23"/>
      <c r="K215" s="23"/>
      <c r="L215" s="23"/>
      <c r="M215" s="23"/>
      <c r="N215" s="23"/>
      <c r="O215" s="23"/>
      <c r="P215" s="23"/>
      <c r="Q215" s="37"/>
      <c r="R215" s="23"/>
      <c r="S215" s="23"/>
      <c r="T215" s="23"/>
      <c r="U215" s="23"/>
      <c r="V215" s="23"/>
      <c r="W215" s="23"/>
      <c r="X215" s="23"/>
      <c r="Y215" s="37"/>
      <c r="Z215" s="23"/>
      <c r="AA215" s="23"/>
      <c r="AB215" s="23"/>
      <c r="AC215" s="23"/>
      <c r="AD215" s="23"/>
      <c r="AE215" s="23"/>
      <c r="AF215" s="23"/>
      <c r="AG215" s="37"/>
      <c r="AH215" s="23"/>
      <c r="AI215" s="23"/>
      <c r="AJ215" s="23"/>
      <c r="AK215" s="23"/>
      <c r="AL215" s="23"/>
      <c r="AM215" s="23"/>
      <c r="AN215" s="37"/>
      <c r="AO215" s="23"/>
      <c r="AP215" s="23"/>
      <c r="AQ215" s="23"/>
      <c r="AR215" s="23"/>
      <c r="AS215" s="23"/>
      <c r="AT215" s="23"/>
      <c r="AU215" s="37"/>
      <c r="AV215" s="23"/>
      <c r="AW215" s="23"/>
      <c r="AX215" s="23"/>
      <c r="AY215" s="23"/>
      <c r="AZ215" s="23"/>
      <c r="BA215" s="23"/>
      <c r="BB215" s="37"/>
      <c r="BC215" s="23"/>
      <c r="BD215" s="23"/>
      <c r="BE215" s="23"/>
      <c r="BF215" s="23"/>
      <c r="BG215" s="23"/>
      <c r="BH215" s="37"/>
      <c r="BI215" s="23"/>
      <c r="BJ215" s="23"/>
      <c r="BK215" s="23"/>
      <c r="BL215" s="23"/>
      <c r="BM215" s="23"/>
      <c r="BN215" s="37"/>
      <c r="BO215" s="23"/>
      <c r="BP215" s="23"/>
      <c r="BQ215" s="23"/>
      <c r="BR215" s="23"/>
      <c r="BS215" s="23"/>
      <c r="BT215" s="55"/>
    </row>
    <row r="216" spans="2:72" x14ac:dyDescent="0.45">
      <c r="C216" s="1">
        <v>211</v>
      </c>
      <c r="D216" s="1">
        <v>2</v>
      </c>
      <c r="E216" t="str">
        <f>Tous</f>
        <v>Alle</v>
      </c>
    </row>
    <row r="217" spans="2:72" x14ac:dyDescent="0.45">
      <c r="C217" s="1">
        <v>212</v>
      </c>
      <c r="D217" s="1">
        <v>3</v>
      </c>
      <c r="E217" t="str">
        <f>Tous</f>
        <v>Alle</v>
      </c>
    </row>
    <row r="218" spans="2:72" x14ac:dyDescent="0.45">
      <c r="C218" s="1">
        <v>213</v>
      </c>
      <c r="D218" s="1">
        <v>4</v>
      </c>
      <c r="E218" t="str">
        <f>Tous</f>
        <v>Alle</v>
      </c>
    </row>
    <row r="219" spans="2:72" x14ac:dyDescent="0.45">
      <c r="C219" s="1">
        <v>214</v>
      </c>
      <c r="D219" s="1">
        <v>5</v>
      </c>
      <c r="E219" t="str">
        <f>Tous</f>
        <v>Alle</v>
      </c>
    </row>
    <row r="220" spans="2:72" x14ac:dyDescent="0.45">
      <c r="C220" s="1">
        <v>215</v>
      </c>
      <c r="D220" s="1">
        <v>6</v>
      </c>
      <c r="E220" t="str">
        <f>H_Pas_db</f>
        <v xml:space="preserve">Natte ruimten die niet in detectiestand laag zijn </v>
      </c>
      <c r="G220" s="2" t="s">
        <v>86</v>
      </c>
      <c r="I220" s="36" t="s">
        <v>86</v>
      </c>
      <c r="J220" s="2" t="s">
        <v>86</v>
      </c>
      <c r="K220" s="2" t="s">
        <v>86</v>
      </c>
      <c r="L220" s="2" t="s">
        <v>86</v>
      </c>
      <c r="M220" s="2" t="s">
        <v>86</v>
      </c>
      <c r="N220" s="2" t="s">
        <v>86</v>
      </c>
      <c r="O220" s="2" t="s">
        <v>86</v>
      </c>
      <c r="P220" s="2" t="s">
        <v>86</v>
      </c>
      <c r="AG220" s="36" t="s">
        <v>86</v>
      </c>
      <c r="AH220" s="2" t="s">
        <v>86</v>
      </c>
      <c r="AI220" s="2" t="s">
        <v>86</v>
      </c>
      <c r="AJ220" s="2" t="s">
        <v>86</v>
      </c>
      <c r="AK220" s="2" t="s">
        <v>86</v>
      </c>
      <c r="AL220" s="2" t="s">
        <v>86</v>
      </c>
      <c r="AM220" s="2" t="s">
        <v>86</v>
      </c>
      <c r="BB220" s="36" t="s">
        <v>86</v>
      </c>
      <c r="BC220" s="2" t="s">
        <v>86</v>
      </c>
      <c r="BD220" s="2" t="s">
        <v>86</v>
      </c>
      <c r="BE220" s="2" t="s">
        <v>86</v>
      </c>
      <c r="BF220" s="2" t="s">
        <v>86</v>
      </c>
      <c r="BG220" s="2" t="s">
        <v>86</v>
      </c>
    </row>
    <row r="221" spans="2:72" x14ac:dyDescent="0.45">
      <c r="C221" s="1">
        <v>216</v>
      </c>
      <c r="D221" s="1">
        <v>7</v>
      </c>
      <c r="E221" t="str">
        <f>Tous</f>
        <v>Alle</v>
      </c>
      <c r="H221" s="2" t="s">
        <v>86</v>
      </c>
      <c r="Q221" s="41" t="s">
        <v>86</v>
      </c>
      <c r="R221" s="42" t="s">
        <v>86</v>
      </c>
      <c r="S221" s="42" t="s">
        <v>86</v>
      </c>
      <c r="T221" s="42" t="s">
        <v>86</v>
      </c>
      <c r="U221" s="42" t="s">
        <v>86</v>
      </c>
      <c r="V221" s="42" t="s">
        <v>86</v>
      </c>
      <c r="W221" s="42" t="s">
        <v>86</v>
      </c>
      <c r="X221" s="42" t="s">
        <v>86</v>
      </c>
      <c r="AN221" s="36" t="s">
        <v>86</v>
      </c>
      <c r="AO221" s="2" t="s">
        <v>86</v>
      </c>
      <c r="AP221" s="2" t="s">
        <v>86</v>
      </c>
      <c r="AQ221" s="2" t="s">
        <v>86</v>
      </c>
      <c r="AR221" s="2" t="s">
        <v>86</v>
      </c>
      <c r="AS221" s="2" t="s">
        <v>86</v>
      </c>
      <c r="AT221" s="2" t="s">
        <v>86</v>
      </c>
      <c r="BH221" s="36" t="s">
        <v>86</v>
      </c>
      <c r="BI221" s="2" t="s">
        <v>86</v>
      </c>
      <c r="BJ221" s="2" t="s">
        <v>86</v>
      </c>
      <c r="BK221" s="2" t="s">
        <v>86</v>
      </c>
      <c r="BL221" s="2" t="s">
        <v>86</v>
      </c>
      <c r="BM221" s="2" t="s">
        <v>86</v>
      </c>
    </row>
    <row r="222" spans="2:72" x14ac:dyDescent="0.45">
      <c r="C222" s="1">
        <v>217</v>
      </c>
      <c r="D222" s="1">
        <v>8</v>
      </c>
      <c r="E222" t="str">
        <f>Tous</f>
        <v>Alle</v>
      </c>
      <c r="AG222" s="41" t="s">
        <v>86</v>
      </c>
      <c r="AH222" s="42" t="s">
        <v>86</v>
      </c>
      <c r="AI222" s="42" t="s">
        <v>86</v>
      </c>
      <c r="AJ222" s="42" t="s">
        <v>86</v>
      </c>
      <c r="AK222" s="42" t="s">
        <v>86</v>
      </c>
      <c r="AL222" s="42" t="s">
        <v>86</v>
      </c>
      <c r="AM222" s="42" t="s">
        <v>86</v>
      </c>
      <c r="AN222" s="41" t="s">
        <v>86</v>
      </c>
      <c r="AO222" s="42" t="s">
        <v>86</v>
      </c>
      <c r="AP222" s="42" t="s">
        <v>86</v>
      </c>
      <c r="AQ222" s="42" t="s">
        <v>86</v>
      </c>
      <c r="AR222" s="42" t="s">
        <v>86</v>
      </c>
      <c r="AS222" s="42" t="s">
        <v>86</v>
      </c>
      <c r="AT222" s="42" t="s">
        <v>86</v>
      </c>
      <c r="BB222" s="41" t="s">
        <v>86</v>
      </c>
      <c r="BC222" s="42" t="s">
        <v>86</v>
      </c>
      <c r="BD222" s="42" t="s">
        <v>86</v>
      </c>
      <c r="BE222" s="42" t="s">
        <v>86</v>
      </c>
      <c r="BF222" s="42" t="s">
        <v>86</v>
      </c>
      <c r="BG222" s="42" t="s">
        <v>86</v>
      </c>
      <c r="BH222" s="41" t="s">
        <v>86</v>
      </c>
      <c r="BI222" s="42" t="s">
        <v>86</v>
      </c>
      <c r="BJ222" s="42" t="s">
        <v>86</v>
      </c>
      <c r="BK222" s="42" t="s">
        <v>86</v>
      </c>
      <c r="BL222" s="42" t="s">
        <v>86</v>
      </c>
      <c r="BM222" s="42" t="s">
        <v>86</v>
      </c>
    </row>
    <row r="223" spans="2:72" x14ac:dyDescent="0.45">
      <c r="C223" s="1">
        <v>218</v>
      </c>
      <c r="D223" s="1">
        <v>9</v>
      </c>
      <c r="E223" t="str">
        <f>H_db</f>
        <v>Natte ruimten in detectiestand laag</v>
      </c>
      <c r="I223" s="36" t="s">
        <v>86</v>
      </c>
      <c r="J223" s="2" t="s">
        <v>86</v>
      </c>
      <c r="K223" s="2" t="s">
        <v>86</v>
      </c>
      <c r="L223" s="2" t="s">
        <v>86</v>
      </c>
      <c r="M223" s="2" t="s">
        <v>86</v>
      </c>
      <c r="N223" s="2" t="s">
        <v>86</v>
      </c>
      <c r="O223" s="2" t="s">
        <v>86</v>
      </c>
      <c r="P223" s="2" t="s">
        <v>86</v>
      </c>
      <c r="AG223" s="36" t="s">
        <v>86</v>
      </c>
      <c r="AH223" s="2" t="s">
        <v>86</v>
      </c>
      <c r="AI223" s="2" t="s">
        <v>86</v>
      </c>
      <c r="AJ223" s="2" t="s">
        <v>86</v>
      </c>
      <c r="AK223" s="2" t="s">
        <v>86</v>
      </c>
      <c r="AL223" s="2" t="s">
        <v>86</v>
      </c>
      <c r="AM223" s="2" t="s">
        <v>86</v>
      </c>
      <c r="BB223" s="36" t="s">
        <v>86</v>
      </c>
      <c r="BC223" s="2" t="s">
        <v>86</v>
      </c>
      <c r="BD223" s="2" t="s">
        <v>86</v>
      </c>
      <c r="BE223" s="2" t="s">
        <v>86</v>
      </c>
      <c r="BF223" s="2" t="s">
        <v>86</v>
      </c>
      <c r="BG223" s="2" t="s">
        <v>86</v>
      </c>
    </row>
    <row r="224" spans="2:72" x14ac:dyDescent="0.45">
      <c r="C224" s="1">
        <v>219</v>
      </c>
      <c r="D224" s="1">
        <v>10</v>
      </c>
      <c r="E224" t="str">
        <f>Tous</f>
        <v>Alle</v>
      </c>
    </row>
    <row r="225" spans="2:72" x14ac:dyDescent="0.45">
      <c r="C225" s="1">
        <v>220</v>
      </c>
      <c r="D225" s="1">
        <v>11</v>
      </c>
      <c r="E225" t="str">
        <f>H_db</f>
        <v>Natte ruimten in detectiestand laag</v>
      </c>
      <c r="G225" s="2" t="s">
        <v>86</v>
      </c>
    </row>
    <row r="226" spans="2:72" x14ac:dyDescent="0.45">
      <c r="C226" s="1">
        <v>221</v>
      </c>
      <c r="D226" s="1">
        <v>12</v>
      </c>
      <c r="E226" t="str">
        <f>Tous</f>
        <v>Alle</v>
      </c>
    </row>
    <row r="227" spans="2:72" x14ac:dyDescent="0.45">
      <c r="C227" s="1">
        <v>222</v>
      </c>
      <c r="D227" s="1">
        <v>13</v>
      </c>
      <c r="E227" t="str">
        <f>Si_Evac_inf</f>
        <v xml:space="preserve">Indien het totale afvoerdebiet van de natte ruimten gelijk is aan of kleiner is dan 40% van het totale nominale toevoerdebiet </v>
      </c>
      <c r="AG227" s="36" t="s">
        <v>86</v>
      </c>
      <c r="AN227" s="36" t="s">
        <v>86</v>
      </c>
      <c r="BB227" s="36" t="s">
        <v>86</v>
      </c>
      <c r="BH227" s="36" t="s">
        <v>86</v>
      </c>
    </row>
    <row r="228" spans="2:72" x14ac:dyDescent="0.45">
      <c r="C228" s="1">
        <v>223</v>
      </c>
      <c r="D228" s="1">
        <v>14</v>
      </c>
      <c r="E228" t="str">
        <f>Si_Evac_inf</f>
        <v xml:space="preserve">Indien het totale afvoerdebiet van de natte ruimten gelijk is aan of kleiner is dan 40% van het totale nominale toevoerdebiet </v>
      </c>
      <c r="AH228" s="2" t="s">
        <v>86</v>
      </c>
      <c r="AK228" s="2" t="s">
        <v>86</v>
      </c>
      <c r="AO228" s="2" t="s">
        <v>86</v>
      </c>
      <c r="AR228" s="2" t="s">
        <v>86</v>
      </c>
      <c r="BC228" s="2" t="s">
        <v>86</v>
      </c>
      <c r="BF228" s="2" t="s">
        <v>86</v>
      </c>
      <c r="BI228" s="2" t="s">
        <v>86</v>
      </c>
      <c r="BL228" s="2" t="s">
        <v>86</v>
      </c>
    </row>
    <row r="229" spans="2:72" x14ac:dyDescent="0.45">
      <c r="C229" s="1">
        <v>224</v>
      </c>
      <c r="D229" s="1">
        <v>15</v>
      </c>
      <c r="E229" t="str">
        <f>Si_Evac_inf</f>
        <v xml:space="preserve">Indien het totale afvoerdebiet van de natte ruimten gelijk is aan of kleiner is dan 40% van het totale nominale toevoerdebiet </v>
      </c>
      <c r="AI229" s="2" t="s">
        <v>86</v>
      </c>
      <c r="AJ229" s="2" t="s">
        <v>86</v>
      </c>
      <c r="AL229" s="2" t="s">
        <v>86</v>
      </c>
      <c r="AM229" s="2" t="s">
        <v>86</v>
      </c>
      <c r="AP229" s="2" t="s">
        <v>86</v>
      </c>
      <c r="AQ229" s="2" t="s">
        <v>86</v>
      </c>
      <c r="AS229" s="2" t="s">
        <v>86</v>
      </c>
      <c r="AT229" s="2" t="s">
        <v>86</v>
      </c>
      <c r="BD229" s="2" t="s">
        <v>86</v>
      </c>
      <c r="BE229" s="2" t="s">
        <v>86</v>
      </c>
      <c r="BG229" s="2" t="s">
        <v>86</v>
      </c>
      <c r="BJ229" s="2" t="s">
        <v>86</v>
      </c>
      <c r="BK229" s="2" t="s">
        <v>86</v>
      </c>
      <c r="BM229" s="2" t="s">
        <v>86</v>
      </c>
    </row>
    <row r="230" spans="2:72" x14ac:dyDescent="0.45">
      <c r="C230" s="1">
        <v>225</v>
      </c>
      <c r="D230" s="1">
        <v>16</v>
      </c>
      <c r="E230" t="str">
        <f>Tous</f>
        <v>Alle</v>
      </c>
      <c r="I230" s="41" t="s">
        <v>86</v>
      </c>
      <c r="J230" s="42" t="s">
        <v>86</v>
      </c>
      <c r="K230" s="42" t="s">
        <v>86</v>
      </c>
      <c r="L230" s="42" t="s">
        <v>86</v>
      </c>
      <c r="M230" s="42" t="s">
        <v>86</v>
      </c>
      <c r="N230" s="42" t="s">
        <v>86</v>
      </c>
      <c r="O230" s="42" t="s">
        <v>86</v>
      </c>
      <c r="P230" s="42" t="s">
        <v>86</v>
      </c>
      <c r="Q230" s="36" t="s">
        <v>86</v>
      </c>
      <c r="R230" s="2" t="s">
        <v>86</v>
      </c>
      <c r="S230" s="2" t="s">
        <v>86</v>
      </c>
      <c r="T230" s="2" t="s">
        <v>86</v>
      </c>
      <c r="U230" s="2" t="s">
        <v>86</v>
      </c>
      <c r="V230" s="2" t="s">
        <v>86</v>
      </c>
      <c r="W230" s="2" t="s">
        <v>86</v>
      </c>
      <c r="X230" s="2" t="s">
        <v>86</v>
      </c>
    </row>
    <row r="231" spans="2:72" x14ac:dyDescent="0.45">
      <c r="C231" s="1">
        <v>226</v>
      </c>
      <c r="D231" s="1">
        <v>17</v>
      </c>
      <c r="E231" t="str">
        <f>H_db</f>
        <v>Natte ruimten in detectiestand laag</v>
      </c>
      <c r="G231" s="2" t="s">
        <v>86</v>
      </c>
      <c r="I231" s="36" t="s">
        <v>86</v>
      </c>
      <c r="J231" s="2" t="s">
        <v>86</v>
      </c>
      <c r="K231" s="2" t="s">
        <v>86</v>
      </c>
      <c r="L231" s="2" t="s">
        <v>86</v>
      </c>
      <c r="M231" s="2" t="s">
        <v>86</v>
      </c>
      <c r="N231" s="2" t="s">
        <v>86</v>
      </c>
      <c r="O231" s="2" t="s">
        <v>86</v>
      </c>
      <c r="P231" s="2" t="s">
        <v>86</v>
      </c>
      <c r="AG231" s="36" t="s">
        <v>86</v>
      </c>
      <c r="AH231" s="2" t="s">
        <v>86</v>
      </c>
      <c r="AI231" s="2" t="s">
        <v>86</v>
      </c>
      <c r="AJ231" s="2" t="s">
        <v>86</v>
      </c>
      <c r="AK231" s="2" t="s">
        <v>86</v>
      </c>
      <c r="AL231" s="2" t="s">
        <v>86</v>
      </c>
      <c r="AM231" s="2" t="s">
        <v>86</v>
      </c>
      <c r="BB231" s="36" t="s">
        <v>86</v>
      </c>
      <c r="BC231" s="2" t="s">
        <v>86</v>
      </c>
      <c r="BD231" s="2" t="s">
        <v>86</v>
      </c>
      <c r="BE231" s="2" t="s">
        <v>86</v>
      </c>
      <c r="BF231" s="2" t="s">
        <v>86</v>
      </c>
      <c r="BG231" s="2" t="s">
        <v>86</v>
      </c>
    </row>
    <row r="232" spans="2:72" x14ac:dyDescent="0.45">
      <c r="C232" s="1">
        <v>227</v>
      </c>
      <c r="D232" s="1">
        <v>18</v>
      </c>
      <c r="E232" t="str">
        <f>Tous</f>
        <v>Alle</v>
      </c>
    </row>
    <row r="233" spans="2:72" x14ac:dyDescent="0.45">
      <c r="C233" s="1">
        <v>228</v>
      </c>
      <c r="D233" s="1">
        <v>19</v>
      </c>
      <c r="E233" t="str">
        <f>Si_Evac_sup</f>
        <v xml:space="preserve">Indien het totale afvoerdebiet van de natte ruimten groter is dan 40% van het totale nominale toevoerdebiet </v>
      </c>
      <c r="AG233" s="36" t="s">
        <v>86</v>
      </c>
      <c r="AH233" s="2" t="s">
        <v>86</v>
      </c>
      <c r="AI233" s="2" t="s">
        <v>86</v>
      </c>
      <c r="AJ233" s="2" t="s">
        <v>86</v>
      </c>
      <c r="AK233" s="2" t="s">
        <v>86</v>
      </c>
      <c r="AL233" s="2" t="s">
        <v>86</v>
      </c>
      <c r="AM233" s="2" t="s">
        <v>86</v>
      </c>
      <c r="AN233" s="36" t="s">
        <v>86</v>
      </c>
      <c r="AO233" s="2" t="s">
        <v>86</v>
      </c>
      <c r="AP233" s="2" t="s">
        <v>86</v>
      </c>
      <c r="AQ233" s="2" t="s">
        <v>86</v>
      </c>
      <c r="AR233" s="2" t="s">
        <v>86</v>
      </c>
      <c r="AS233" s="2" t="s">
        <v>86</v>
      </c>
      <c r="AT233" s="2" t="s">
        <v>86</v>
      </c>
      <c r="BB233" s="36" t="s">
        <v>86</v>
      </c>
      <c r="BC233" s="2" t="s">
        <v>86</v>
      </c>
      <c r="BD233" s="2" t="s">
        <v>86</v>
      </c>
      <c r="BE233" s="2" t="s">
        <v>86</v>
      </c>
      <c r="BF233" s="2" t="s">
        <v>86</v>
      </c>
      <c r="BG233" s="2" t="s">
        <v>86</v>
      </c>
      <c r="BH233" s="36" t="s">
        <v>86</v>
      </c>
      <c r="BI233" s="2" t="s">
        <v>86</v>
      </c>
      <c r="BJ233" s="2" t="s">
        <v>86</v>
      </c>
      <c r="BK233" s="2" t="s">
        <v>86</v>
      </c>
      <c r="BL233" s="2" t="s">
        <v>86</v>
      </c>
      <c r="BM233" s="2" t="s">
        <v>86</v>
      </c>
    </row>
    <row r="234" spans="2:72" s="10" customFormat="1" x14ac:dyDescent="0.45">
      <c r="B234" s="25">
        <v>13</v>
      </c>
      <c r="C234" s="25">
        <v>229</v>
      </c>
      <c r="D234" s="25">
        <v>1</v>
      </c>
      <c r="E234" s="10" t="str">
        <f>Tous</f>
        <v>Alle</v>
      </c>
      <c r="G234" s="23"/>
      <c r="H234" s="23"/>
      <c r="I234" s="37"/>
      <c r="J234" s="23"/>
      <c r="K234" s="23"/>
      <c r="L234" s="23"/>
      <c r="M234" s="23"/>
      <c r="N234" s="23"/>
      <c r="O234" s="23"/>
      <c r="P234" s="23"/>
      <c r="Q234" s="37"/>
      <c r="R234" s="23"/>
      <c r="S234" s="23"/>
      <c r="T234" s="23"/>
      <c r="U234" s="23"/>
      <c r="V234" s="23"/>
      <c r="W234" s="23"/>
      <c r="X234" s="23"/>
      <c r="Y234" s="37"/>
      <c r="Z234" s="23"/>
      <c r="AA234" s="23"/>
      <c r="AB234" s="23"/>
      <c r="AC234" s="23"/>
      <c r="AD234" s="23"/>
      <c r="AE234" s="23"/>
      <c r="AF234" s="23"/>
      <c r="AG234" s="37"/>
      <c r="AH234" s="23"/>
      <c r="AI234" s="23"/>
      <c r="AJ234" s="23"/>
      <c r="AK234" s="23"/>
      <c r="AL234" s="23"/>
      <c r="AM234" s="23"/>
      <c r="AN234" s="37"/>
      <c r="AO234" s="23"/>
      <c r="AP234" s="23"/>
      <c r="AQ234" s="23"/>
      <c r="AR234" s="23"/>
      <c r="AS234" s="23"/>
      <c r="AT234" s="23"/>
      <c r="AU234" s="37"/>
      <c r="AV234" s="23"/>
      <c r="AW234" s="23"/>
      <c r="AX234" s="23"/>
      <c r="AY234" s="23"/>
      <c r="AZ234" s="23"/>
      <c r="BA234" s="23"/>
      <c r="BB234" s="37"/>
      <c r="BC234" s="23"/>
      <c r="BD234" s="23"/>
      <c r="BE234" s="23"/>
      <c r="BF234" s="23"/>
      <c r="BG234" s="23"/>
      <c r="BH234" s="37"/>
      <c r="BI234" s="23"/>
      <c r="BJ234" s="23"/>
      <c r="BK234" s="23"/>
      <c r="BL234" s="23"/>
      <c r="BM234" s="23"/>
      <c r="BN234" s="37"/>
      <c r="BO234" s="23"/>
      <c r="BP234" s="23"/>
      <c r="BQ234" s="23"/>
      <c r="BR234" s="23"/>
      <c r="BS234" s="23"/>
      <c r="BT234" s="55"/>
    </row>
    <row r="235" spans="2:72" x14ac:dyDescent="0.45">
      <c r="C235" s="1">
        <v>230</v>
      </c>
      <c r="D235" s="1">
        <v>2</v>
      </c>
      <c r="E235" t="str">
        <f>Tous</f>
        <v>Alle</v>
      </c>
    </row>
    <row r="236" spans="2:72" x14ac:dyDescent="0.45">
      <c r="C236" s="1">
        <v>231</v>
      </c>
      <c r="D236" s="1">
        <v>3</v>
      </c>
      <c r="E236" t="str">
        <f>Tous</f>
        <v>Alle</v>
      </c>
    </row>
    <row r="237" spans="2:72" x14ac:dyDescent="0.45">
      <c r="C237" s="1">
        <v>232</v>
      </c>
      <c r="D237" s="1">
        <v>4</v>
      </c>
      <c r="E237" t="str">
        <f>Tous</f>
        <v>Alle</v>
      </c>
    </row>
    <row r="238" spans="2:72" x14ac:dyDescent="0.45">
      <c r="C238" s="1">
        <v>233</v>
      </c>
      <c r="D238" s="1">
        <v>5</v>
      </c>
      <c r="E238" t="str">
        <f>Tous</f>
        <v>Alle</v>
      </c>
    </row>
    <row r="239" spans="2:72" x14ac:dyDescent="0.45">
      <c r="C239" s="1">
        <v>234</v>
      </c>
      <c r="D239" s="1">
        <v>6</v>
      </c>
      <c r="E239" t="str">
        <f>H_Pas_db</f>
        <v xml:space="preserve">Natte ruimten die niet in detectiestand laag zijn </v>
      </c>
      <c r="G239" s="2" t="s">
        <v>86</v>
      </c>
      <c r="I239" s="36" t="s">
        <v>86</v>
      </c>
      <c r="J239" s="2" t="s">
        <v>86</v>
      </c>
      <c r="K239" s="2" t="s">
        <v>86</v>
      </c>
      <c r="L239" s="2" t="s">
        <v>86</v>
      </c>
      <c r="M239" s="2" t="s">
        <v>86</v>
      </c>
      <c r="N239" s="2" t="s">
        <v>86</v>
      </c>
      <c r="O239" s="2" t="s">
        <v>86</v>
      </c>
      <c r="P239" s="2" t="s">
        <v>86</v>
      </c>
      <c r="AG239" s="36" t="s">
        <v>86</v>
      </c>
      <c r="AH239" s="2" t="s">
        <v>86</v>
      </c>
      <c r="AI239" s="2" t="s">
        <v>86</v>
      </c>
      <c r="AJ239" s="2" t="s">
        <v>86</v>
      </c>
      <c r="AK239" s="2" t="s">
        <v>86</v>
      </c>
      <c r="AL239" s="2" t="s">
        <v>86</v>
      </c>
      <c r="AM239" s="2" t="s">
        <v>86</v>
      </c>
      <c r="BB239" s="36" t="s">
        <v>86</v>
      </c>
      <c r="BC239" s="2" t="s">
        <v>86</v>
      </c>
      <c r="BD239" s="2" t="s">
        <v>86</v>
      </c>
      <c r="BE239" s="2" t="s">
        <v>86</v>
      </c>
      <c r="BF239" s="2" t="s">
        <v>86</v>
      </c>
      <c r="BG239" s="2" t="s">
        <v>86</v>
      </c>
    </row>
    <row r="240" spans="2:72" x14ac:dyDescent="0.45">
      <c r="C240" s="1">
        <v>235</v>
      </c>
      <c r="D240" s="1">
        <v>7</v>
      </c>
      <c r="E240" t="str">
        <f>Tous</f>
        <v>Alle</v>
      </c>
      <c r="H240" s="2" t="s">
        <v>86</v>
      </c>
      <c r="Q240" s="41" t="s">
        <v>86</v>
      </c>
      <c r="R240" s="42" t="s">
        <v>86</v>
      </c>
      <c r="S240" s="42" t="s">
        <v>86</v>
      </c>
      <c r="T240" s="42" t="s">
        <v>86</v>
      </c>
      <c r="U240" s="42" t="s">
        <v>86</v>
      </c>
      <c r="V240" s="42" t="s">
        <v>86</v>
      </c>
      <c r="W240" s="42" t="s">
        <v>86</v>
      </c>
      <c r="X240" s="42" t="s">
        <v>86</v>
      </c>
      <c r="AN240" s="36" t="s">
        <v>86</v>
      </c>
      <c r="AO240" s="2" t="s">
        <v>86</v>
      </c>
      <c r="AP240" s="2" t="s">
        <v>86</v>
      </c>
      <c r="AQ240" s="2" t="s">
        <v>86</v>
      </c>
      <c r="AR240" s="2" t="s">
        <v>86</v>
      </c>
      <c r="AS240" s="2" t="s">
        <v>86</v>
      </c>
      <c r="AT240" s="2" t="s">
        <v>86</v>
      </c>
      <c r="BH240" s="36" t="s">
        <v>86</v>
      </c>
      <c r="BI240" s="2" t="s">
        <v>86</v>
      </c>
      <c r="BJ240" s="2" t="s">
        <v>86</v>
      </c>
      <c r="BK240" s="2" t="s">
        <v>86</v>
      </c>
      <c r="BL240" s="2" t="s">
        <v>86</v>
      </c>
      <c r="BM240" s="2" t="s">
        <v>86</v>
      </c>
    </row>
    <row r="241" spans="2:72" x14ac:dyDescent="0.45">
      <c r="C241" s="1">
        <v>236</v>
      </c>
      <c r="D241" s="1">
        <v>8</v>
      </c>
      <c r="E241" t="str">
        <f>Tous</f>
        <v>Alle</v>
      </c>
      <c r="AG241" s="41" t="s">
        <v>86</v>
      </c>
      <c r="AH241" s="42" t="s">
        <v>86</v>
      </c>
      <c r="AI241" s="42" t="s">
        <v>86</v>
      </c>
      <c r="AJ241" s="42" t="s">
        <v>86</v>
      </c>
      <c r="AK241" s="42" t="s">
        <v>86</v>
      </c>
      <c r="AL241" s="42" t="s">
        <v>86</v>
      </c>
      <c r="AM241" s="42" t="s">
        <v>86</v>
      </c>
      <c r="AN241" s="41" t="s">
        <v>86</v>
      </c>
      <c r="AO241" s="42" t="s">
        <v>86</v>
      </c>
      <c r="AP241" s="42" t="s">
        <v>86</v>
      </c>
      <c r="AQ241" s="42" t="s">
        <v>86</v>
      </c>
      <c r="AR241" s="42" t="s">
        <v>86</v>
      </c>
      <c r="AS241" s="42" t="s">
        <v>86</v>
      </c>
      <c r="AT241" s="42" t="s">
        <v>86</v>
      </c>
      <c r="BB241" s="41" t="s">
        <v>86</v>
      </c>
      <c r="BC241" s="42" t="s">
        <v>86</v>
      </c>
      <c r="BD241" s="42" t="s">
        <v>86</v>
      </c>
      <c r="BE241" s="42" t="s">
        <v>86</v>
      </c>
      <c r="BF241" s="42" t="s">
        <v>86</v>
      </c>
      <c r="BG241" s="42" t="s">
        <v>86</v>
      </c>
      <c r="BH241" s="41" t="s">
        <v>86</v>
      </c>
      <c r="BI241" s="42" t="s">
        <v>86</v>
      </c>
      <c r="BJ241" s="42" t="s">
        <v>86</v>
      </c>
      <c r="BK241" s="42" t="s">
        <v>86</v>
      </c>
      <c r="BL241" s="42" t="s">
        <v>86</v>
      </c>
      <c r="BM241" s="42" t="s">
        <v>86</v>
      </c>
    </row>
    <row r="242" spans="2:72" x14ac:dyDescent="0.45">
      <c r="C242" s="1">
        <v>237</v>
      </c>
      <c r="D242" s="1">
        <v>9</v>
      </c>
      <c r="E242" t="str">
        <f>H_db</f>
        <v>Natte ruimten in detectiestand laag</v>
      </c>
      <c r="I242" s="36" t="s">
        <v>86</v>
      </c>
      <c r="J242" s="2" t="s">
        <v>86</v>
      </c>
      <c r="K242" s="2" t="s">
        <v>86</v>
      </c>
      <c r="L242" s="2" t="s">
        <v>86</v>
      </c>
      <c r="M242" s="2" t="s">
        <v>86</v>
      </c>
      <c r="N242" s="2" t="s">
        <v>86</v>
      </c>
      <c r="O242" s="2" t="s">
        <v>86</v>
      </c>
      <c r="P242" s="2" t="s">
        <v>86</v>
      </c>
      <c r="AG242" s="36" t="s">
        <v>86</v>
      </c>
      <c r="AH242" s="2" t="s">
        <v>86</v>
      </c>
      <c r="AI242" s="2" t="s">
        <v>86</v>
      </c>
      <c r="AJ242" s="2" t="s">
        <v>86</v>
      </c>
      <c r="AK242" s="2" t="s">
        <v>86</v>
      </c>
      <c r="AL242" s="2" t="s">
        <v>86</v>
      </c>
      <c r="AM242" s="2" t="s">
        <v>86</v>
      </c>
      <c r="BB242" s="36" t="s">
        <v>86</v>
      </c>
      <c r="BC242" s="2" t="s">
        <v>86</v>
      </c>
      <c r="BD242" s="2" t="s">
        <v>86</v>
      </c>
      <c r="BE242" s="2" t="s">
        <v>86</v>
      </c>
      <c r="BF242" s="2" t="s">
        <v>86</v>
      </c>
      <c r="BG242" s="2" t="s">
        <v>86</v>
      </c>
    </row>
    <row r="243" spans="2:72" x14ac:dyDescent="0.45">
      <c r="C243" s="1">
        <v>238</v>
      </c>
      <c r="D243" s="1">
        <v>10</v>
      </c>
      <c r="E243" t="str">
        <f>Tous</f>
        <v>Alle</v>
      </c>
    </row>
    <row r="244" spans="2:72" x14ac:dyDescent="0.45">
      <c r="C244" s="1">
        <v>239</v>
      </c>
      <c r="D244" s="1">
        <v>11</v>
      </c>
      <c r="E244" t="str">
        <f>H_db</f>
        <v>Natte ruimten in detectiestand laag</v>
      </c>
      <c r="G244" s="2" t="s">
        <v>86</v>
      </c>
    </row>
    <row r="245" spans="2:72" x14ac:dyDescent="0.45">
      <c r="C245" s="1">
        <v>240</v>
      </c>
      <c r="D245" s="1">
        <v>12</v>
      </c>
      <c r="E245" t="str">
        <f>Tous</f>
        <v>Alle</v>
      </c>
    </row>
    <row r="246" spans="2:72" x14ac:dyDescent="0.45">
      <c r="C246" s="1">
        <v>241</v>
      </c>
      <c r="D246" s="1">
        <v>13</v>
      </c>
      <c r="E246" t="str">
        <f>Si_Evac_inf</f>
        <v xml:space="preserve">Indien het totale afvoerdebiet van de natte ruimten gelijk is aan of kleiner is dan 40% van het totale nominale toevoerdebiet </v>
      </c>
      <c r="AG246" s="36" t="s">
        <v>86</v>
      </c>
      <c r="AN246" s="36" t="s">
        <v>86</v>
      </c>
      <c r="BB246" s="36" t="s">
        <v>86</v>
      </c>
      <c r="BH246" s="36" t="s">
        <v>86</v>
      </c>
    </row>
    <row r="247" spans="2:72" x14ac:dyDescent="0.45">
      <c r="C247" s="1">
        <v>242</v>
      </c>
      <c r="D247" s="1">
        <v>14</v>
      </c>
      <c r="E247" t="str">
        <f>Si_Evac_inf</f>
        <v xml:space="preserve">Indien het totale afvoerdebiet van de natte ruimten gelijk is aan of kleiner is dan 40% van het totale nominale toevoerdebiet </v>
      </c>
      <c r="AH247" s="2" t="s">
        <v>86</v>
      </c>
      <c r="AK247" s="2" t="s">
        <v>86</v>
      </c>
      <c r="AO247" s="2" t="s">
        <v>86</v>
      </c>
      <c r="AR247" s="2" t="s">
        <v>86</v>
      </c>
      <c r="BC247" s="2" t="s">
        <v>86</v>
      </c>
      <c r="BF247" s="2" t="s">
        <v>86</v>
      </c>
      <c r="BI247" s="2" t="s">
        <v>86</v>
      </c>
      <c r="BL247" s="2" t="s">
        <v>86</v>
      </c>
    </row>
    <row r="248" spans="2:72" x14ac:dyDescent="0.45">
      <c r="C248" s="1">
        <v>243</v>
      </c>
      <c r="D248" s="1">
        <v>15</v>
      </c>
      <c r="E248" t="str">
        <f>Si_Evac_inf</f>
        <v xml:space="preserve">Indien het totale afvoerdebiet van de natte ruimten gelijk is aan of kleiner is dan 40% van het totale nominale toevoerdebiet </v>
      </c>
      <c r="AI248" s="2" t="s">
        <v>86</v>
      </c>
      <c r="AJ248" s="2" t="s">
        <v>86</v>
      </c>
      <c r="AL248" s="2" t="s">
        <v>86</v>
      </c>
      <c r="AM248" s="2" t="s">
        <v>86</v>
      </c>
      <c r="AP248" s="2" t="s">
        <v>86</v>
      </c>
      <c r="AQ248" s="2" t="s">
        <v>86</v>
      </c>
      <c r="AS248" s="2" t="s">
        <v>86</v>
      </c>
      <c r="AT248" s="2" t="s">
        <v>86</v>
      </c>
      <c r="BD248" s="2" t="s">
        <v>86</v>
      </c>
      <c r="BE248" s="2" t="s">
        <v>86</v>
      </c>
      <c r="BG248" s="2" t="s">
        <v>86</v>
      </c>
      <c r="BJ248" s="2" t="s">
        <v>86</v>
      </c>
      <c r="BK248" s="2" t="s">
        <v>86</v>
      </c>
      <c r="BM248" s="2" t="s">
        <v>86</v>
      </c>
    </row>
    <row r="249" spans="2:72" x14ac:dyDescent="0.45">
      <c r="C249" s="1">
        <v>244</v>
      </c>
      <c r="D249" s="1">
        <v>16</v>
      </c>
      <c r="E249" t="str">
        <f>Tous</f>
        <v>Alle</v>
      </c>
      <c r="I249" s="41" t="s">
        <v>86</v>
      </c>
      <c r="J249" s="42" t="s">
        <v>86</v>
      </c>
      <c r="K249" s="42" t="s">
        <v>86</v>
      </c>
      <c r="L249" s="42" t="s">
        <v>86</v>
      </c>
      <c r="M249" s="42" t="s">
        <v>86</v>
      </c>
      <c r="N249" s="42" t="s">
        <v>86</v>
      </c>
      <c r="O249" s="42" t="s">
        <v>86</v>
      </c>
      <c r="P249" s="42" t="s">
        <v>86</v>
      </c>
      <c r="Q249" s="36" t="s">
        <v>86</v>
      </c>
      <c r="R249" s="2" t="s">
        <v>86</v>
      </c>
      <c r="S249" s="2" t="s">
        <v>86</v>
      </c>
      <c r="T249" s="2" t="s">
        <v>86</v>
      </c>
      <c r="U249" s="2" t="s">
        <v>86</v>
      </c>
      <c r="V249" s="2" t="s">
        <v>86</v>
      </c>
      <c r="W249" s="2" t="s">
        <v>86</v>
      </c>
      <c r="X249" s="2" t="s">
        <v>86</v>
      </c>
    </row>
    <row r="250" spans="2:72" x14ac:dyDescent="0.45">
      <c r="C250" s="1">
        <v>245</v>
      </c>
      <c r="D250" s="1">
        <v>17</v>
      </c>
      <c r="E250" t="str">
        <f>H_db</f>
        <v>Natte ruimten in detectiestand laag</v>
      </c>
      <c r="G250" s="2" t="s">
        <v>86</v>
      </c>
      <c r="I250" s="36" t="s">
        <v>86</v>
      </c>
      <c r="J250" s="2" t="s">
        <v>86</v>
      </c>
      <c r="K250" s="2" t="s">
        <v>86</v>
      </c>
      <c r="L250" s="2" t="s">
        <v>86</v>
      </c>
      <c r="M250" s="2" t="s">
        <v>86</v>
      </c>
      <c r="N250" s="2" t="s">
        <v>86</v>
      </c>
      <c r="O250" s="2" t="s">
        <v>86</v>
      </c>
      <c r="P250" s="2" t="s">
        <v>86</v>
      </c>
      <c r="AG250" s="36" t="s">
        <v>86</v>
      </c>
      <c r="AH250" s="2" t="s">
        <v>86</v>
      </c>
      <c r="AI250" s="2" t="s">
        <v>86</v>
      </c>
      <c r="AJ250" s="2" t="s">
        <v>86</v>
      </c>
      <c r="AK250" s="2" t="s">
        <v>86</v>
      </c>
      <c r="AL250" s="2" t="s">
        <v>86</v>
      </c>
      <c r="AM250" s="2" t="s">
        <v>86</v>
      </c>
      <c r="BB250" s="36" t="s">
        <v>86</v>
      </c>
      <c r="BC250" s="2" t="s">
        <v>86</v>
      </c>
      <c r="BD250" s="2" t="s">
        <v>86</v>
      </c>
      <c r="BE250" s="2" t="s">
        <v>86</v>
      </c>
      <c r="BF250" s="2" t="s">
        <v>86</v>
      </c>
      <c r="BG250" s="2" t="s">
        <v>86</v>
      </c>
    </row>
    <row r="251" spans="2:72" x14ac:dyDescent="0.45">
      <c r="C251" s="1">
        <v>246</v>
      </c>
      <c r="D251" s="1">
        <v>18</v>
      </c>
      <c r="E251" t="str">
        <f>Tous</f>
        <v>Alle</v>
      </c>
    </row>
    <row r="252" spans="2:72" x14ac:dyDescent="0.45">
      <c r="C252" s="1">
        <v>247</v>
      </c>
      <c r="D252" s="1">
        <v>19</v>
      </c>
      <c r="E252" t="str">
        <f>Si_Evac_sup</f>
        <v xml:space="preserve">Indien het totale afvoerdebiet van de natte ruimten groter is dan 40% van het totale nominale toevoerdebiet </v>
      </c>
      <c r="AG252" s="36" t="s">
        <v>86</v>
      </c>
      <c r="AH252" s="2" t="s">
        <v>86</v>
      </c>
      <c r="AI252" s="2" t="s">
        <v>86</v>
      </c>
      <c r="AJ252" s="2" t="s">
        <v>86</v>
      </c>
      <c r="AK252" s="2" t="s">
        <v>86</v>
      </c>
      <c r="AL252" s="2" t="s">
        <v>86</v>
      </c>
      <c r="AM252" s="2" t="s">
        <v>86</v>
      </c>
      <c r="AN252" s="36" t="s">
        <v>86</v>
      </c>
      <c r="AO252" s="2" t="s">
        <v>86</v>
      </c>
      <c r="AP252" s="2" t="s">
        <v>86</v>
      </c>
      <c r="AQ252" s="2" t="s">
        <v>86</v>
      </c>
      <c r="AR252" s="2" t="s">
        <v>86</v>
      </c>
      <c r="AS252" s="2" t="s">
        <v>86</v>
      </c>
      <c r="AT252" s="2" t="s">
        <v>86</v>
      </c>
      <c r="BB252" s="36" t="s">
        <v>86</v>
      </c>
      <c r="BC252" s="2" t="s">
        <v>86</v>
      </c>
      <c r="BD252" s="2" t="s">
        <v>86</v>
      </c>
      <c r="BE252" s="2" t="s">
        <v>86</v>
      </c>
      <c r="BF252" s="2" t="s">
        <v>86</v>
      </c>
      <c r="BG252" s="2" t="s">
        <v>86</v>
      </c>
      <c r="BH252" s="36" t="s">
        <v>86</v>
      </c>
      <c r="BI252" s="2" t="s">
        <v>86</v>
      </c>
      <c r="BJ252" s="2" t="s">
        <v>86</v>
      </c>
      <c r="BK252" s="2" t="s">
        <v>86</v>
      </c>
      <c r="BL252" s="2" t="s">
        <v>86</v>
      </c>
      <c r="BM252" s="2" t="s">
        <v>86</v>
      </c>
    </row>
    <row r="253" spans="2:72" s="10" customFormat="1" x14ac:dyDescent="0.45">
      <c r="B253" s="25">
        <v>14</v>
      </c>
      <c r="C253" s="25">
        <v>248</v>
      </c>
      <c r="D253" s="25">
        <v>1</v>
      </c>
      <c r="E253" s="10" t="str">
        <f>Tous</f>
        <v>Alle</v>
      </c>
      <c r="G253" s="23"/>
      <c r="H253" s="23"/>
      <c r="I253" s="37"/>
      <c r="J253" s="23"/>
      <c r="K253" s="23"/>
      <c r="L253" s="23"/>
      <c r="M253" s="23"/>
      <c r="N253" s="23"/>
      <c r="O253" s="23"/>
      <c r="P253" s="23"/>
      <c r="Q253" s="37"/>
      <c r="R253" s="23"/>
      <c r="S253" s="23"/>
      <c r="T253" s="23"/>
      <c r="U253" s="23"/>
      <c r="V253" s="23"/>
      <c r="W253" s="23"/>
      <c r="X253" s="23"/>
      <c r="Y253" s="37"/>
      <c r="Z253" s="23"/>
      <c r="AA253" s="23"/>
      <c r="AB253" s="23"/>
      <c r="AC253" s="23"/>
      <c r="AD253" s="23"/>
      <c r="AE253" s="23"/>
      <c r="AF253" s="23"/>
      <c r="AG253" s="37"/>
      <c r="AH253" s="23"/>
      <c r="AI253" s="23"/>
      <c r="AJ253" s="23"/>
      <c r="AK253" s="23"/>
      <c r="AL253" s="23"/>
      <c r="AM253" s="23"/>
      <c r="AN253" s="37"/>
      <c r="AO253" s="23"/>
      <c r="AP253" s="23"/>
      <c r="AQ253" s="23"/>
      <c r="AR253" s="23"/>
      <c r="AS253" s="23"/>
      <c r="AT253" s="23"/>
      <c r="AU253" s="37"/>
      <c r="AV253" s="23"/>
      <c r="AW253" s="23"/>
      <c r="AX253" s="23"/>
      <c r="AY253" s="23"/>
      <c r="AZ253" s="23"/>
      <c r="BA253" s="23"/>
      <c r="BB253" s="37"/>
      <c r="BC253" s="23"/>
      <c r="BD253" s="23"/>
      <c r="BE253" s="23"/>
      <c r="BF253" s="23"/>
      <c r="BG253" s="23"/>
      <c r="BH253" s="37"/>
      <c r="BI253" s="23"/>
      <c r="BJ253" s="23"/>
      <c r="BK253" s="23"/>
      <c r="BL253" s="23"/>
      <c r="BM253" s="23"/>
      <c r="BN253" s="37"/>
      <c r="BO253" s="23"/>
      <c r="BP253" s="23"/>
      <c r="BQ253" s="23"/>
      <c r="BR253" s="23"/>
      <c r="BS253" s="23"/>
      <c r="BT253" s="55"/>
    </row>
    <row r="254" spans="2:72" x14ac:dyDescent="0.45">
      <c r="C254" s="1">
        <v>249</v>
      </c>
      <c r="D254" s="1">
        <v>2</v>
      </c>
      <c r="E254" t="str">
        <f>Tous</f>
        <v>Alle</v>
      </c>
    </row>
    <row r="255" spans="2:72" x14ac:dyDescent="0.45">
      <c r="C255" s="1">
        <v>250</v>
      </c>
      <c r="D255" s="1">
        <v>3</v>
      </c>
      <c r="E255" t="str">
        <f>Tous</f>
        <v>Alle</v>
      </c>
    </row>
    <row r="256" spans="2:72" x14ac:dyDescent="0.45">
      <c r="C256" s="1">
        <v>251</v>
      </c>
      <c r="D256" s="1">
        <v>4</v>
      </c>
      <c r="E256" t="str">
        <f>Tous</f>
        <v>Alle</v>
      </c>
    </row>
    <row r="257" spans="2:72" x14ac:dyDescent="0.45">
      <c r="C257" s="1">
        <v>252</v>
      </c>
      <c r="D257" s="1">
        <v>5</v>
      </c>
      <c r="E257" t="str">
        <f>Ch</f>
        <v>Slaapkamers</v>
      </c>
      <c r="K257" s="2" t="s">
        <v>86</v>
      </c>
      <c r="S257" s="2" t="s">
        <v>86</v>
      </c>
      <c r="AA257" s="2" t="s">
        <v>86</v>
      </c>
    </row>
    <row r="258" spans="2:72" x14ac:dyDescent="0.45">
      <c r="C258" s="1">
        <v>253</v>
      </c>
      <c r="D258" s="1">
        <v>6</v>
      </c>
      <c r="E258" t="str">
        <f t="shared" ref="E258:E287" si="8">Tous</f>
        <v>Alle</v>
      </c>
    </row>
    <row r="259" spans="2:72" x14ac:dyDescent="0.45">
      <c r="C259" s="1">
        <v>254</v>
      </c>
      <c r="D259" s="1">
        <v>7</v>
      </c>
      <c r="E259" t="str">
        <f t="shared" si="8"/>
        <v>Alle</v>
      </c>
    </row>
    <row r="260" spans="2:72" x14ac:dyDescent="0.45">
      <c r="C260" s="1">
        <v>255</v>
      </c>
      <c r="D260" s="1">
        <v>8</v>
      </c>
      <c r="E260" t="str">
        <f t="shared" si="8"/>
        <v>Alle</v>
      </c>
    </row>
    <row r="261" spans="2:72" x14ac:dyDescent="0.45">
      <c r="C261" s="1">
        <v>256</v>
      </c>
      <c r="D261" s="1">
        <v>9</v>
      </c>
      <c r="E261" t="str">
        <f t="shared" si="8"/>
        <v>Alle</v>
      </c>
      <c r="K261" s="2" t="s">
        <v>86</v>
      </c>
      <c r="S261" s="2" t="s">
        <v>86</v>
      </c>
    </row>
    <row r="262" spans="2:72" x14ac:dyDescent="0.45">
      <c r="C262" s="1">
        <v>257</v>
      </c>
      <c r="D262" s="1">
        <v>10</v>
      </c>
      <c r="E262" t="str">
        <f t="shared" si="8"/>
        <v>Alle</v>
      </c>
    </row>
    <row r="263" spans="2:72" x14ac:dyDescent="0.45">
      <c r="C263" s="1">
        <v>258</v>
      </c>
      <c r="D263" s="1">
        <v>11</v>
      </c>
      <c r="E263" t="str">
        <f t="shared" si="8"/>
        <v>Alle</v>
      </c>
      <c r="AA263" s="2" t="s">
        <v>86</v>
      </c>
    </row>
    <row r="264" spans="2:72" x14ac:dyDescent="0.45">
      <c r="C264" s="1">
        <v>259</v>
      </c>
      <c r="D264" s="1">
        <v>12</v>
      </c>
      <c r="E264" t="str">
        <f t="shared" si="8"/>
        <v>Alle</v>
      </c>
    </row>
    <row r="265" spans="2:72" x14ac:dyDescent="0.45">
      <c r="C265" s="1">
        <v>260</v>
      </c>
      <c r="D265" s="1">
        <v>13</v>
      </c>
      <c r="E265" t="str">
        <f t="shared" si="8"/>
        <v>Alle</v>
      </c>
    </row>
    <row r="266" spans="2:72" x14ac:dyDescent="0.45">
      <c r="C266" s="1">
        <v>261</v>
      </c>
      <c r="D266" s="1">
        <v>14</v>
      </c>
      <c r="E266" t="str">
        <f t="shared" si="8"/>
        <v>Alle</v>
      </c>
    </row>
    <row r="267" spans="2:72" x14ac:dyDescent="0.45">
      <c r="C267" s="1">
        <v>262</v>
      </c>
      <c r="D267" s="1">
        <v>15</v>
      </c>
      <c r="E267" t="str">
        <f t="shared" si="8"/>
        <v>Alle</v>
      </c>
    </row>
    <row r="268" spans="2:72" x14ac:dyDescent="0.45">
      <c r="C268" s="1">
        <v>263</v>
      </c>
      <c r="D268" s="1">
        <v>16</v>
      </c>
      <c r="E268" t="str">
        <f t="shared" si="8"/>
        <v>Alle</v>
      </c>
    </row>
    <row r="269" spans="2:72" x14ac:dyDescent="0.45">
      <c r="C269" s="1">
        <v>264</v>
      </c>
      <c r="D269" s="1">
        <v>17</v>
      </c>
      <c r="E269" t="str">
        <f t="shared" si="8"/>
        <v>Alle</v>
      </c>
      <c r="K269" s="2" t="s">
        <v>86</v>
      </c>
    </row>
    <row r="270" spans="2:72" x14ac:dyDescent="0.45">
      <c r="C270" s="1">
        <v>265</v>
      </c>
      <c r="D270" s="1">
        <v>18</v>
      </c>
      <c r="E270" t="str">
        <f t="shared" si="8"/>
        <v>Alle</v>
      </c>
      <c r="S270" s="2" t="s">
        <v>86</v>
      </c>
    </row>
    <row r="271" spans="2:72" x14ac:dyDescent="0.45">
      <c r="C271" s="1">
        <v>266</v>
      </c>
      <c r="D271" s="1">
        <v>19</v>
      </c>
      <c r="E271" t="str">
        <f t="shared" si="8"/>
        <v>Alle</v>
      </c>
    </row>
    <row r="272" spans="2:72" s="10" customFormat="1" x14ac:dyDescent="0.45">
      <c r="B272" s="25">
        <v>15</v>
      </c>
      <c r="C272" s="25">
        <v>267</v>
      </c>
      <c r="D272" s="25">
        <v>1</v>
      </c>
      <c r="E272" s="10" t="str">
        <f t="shared" si="8"/>
        <v>Alle</v>
      </c>
      <c r="G272" s="23"/>
      <c r="H272" s="23"/>
      <c r="I272" s="37"/>
      <c r="J272" s="23"/>
      <c r="K272" s="23"/>
      <c r="L272" s="23"/>
      <c r="M272" s="23"/>
      <c r="N272" s="23"/>
      <c r="O272" s="23"/>
      <c r="P272" s="23"/>
      <c r="Q272" s="37"/>
      <c r="R272" s="23"/>
      <c r="S272" s="23"/>
      <c r="T272" s="23"/>
      <c r="U272" s="23"/>
      <c r="V272" s="23"/>
      <c r="W272" s="23"/>
      <c r="X272" s="23"/>
      <c r="Y272" s="37"/>
      <c r="Z272" s="23"/>
      <c r="AA272" s="23"/>
      <c r="AB272" s="23"/>
      <c r="AC272" s="23"/>
      <c r="AD272" s="23"/>
      <c r="AE272" s="23"/>
      <c r="AF272" s="23"/>
      <c r="AG272" s="37"/>
      <c r="AH272" s="23"/>
      <c r="AI272" s="23"/>
      <c r="AJ272" s="23"/>
      <c r="AK272" s="23"/>
      <c r="AL272" s="23"/>
      <c r="AM272" s="23"/>
      <c r="AN272" s="37"/>
      <c r="AO272" s="23"/>
      <c r="AP272" s="23"/>
      <c r="AQ272" s="23"/>
      <c r="AR272" s="23"/>
      <c r="AS272" s="23"/>
      <c r="AT272" s="23"/>
      <c r="AU272" s="37"/>
      <c r="AV272" s="23"/>
      <c r="AW272" s="23"/>
      <c r="AX272" s="23"/>
      <c r="AY272" s="23"/>
      <c r="AZ272" s="23"/>
      <c r="BA272" s="23"/>
      <c r="BB272" s="37"/>
      <c r="BC272" s="23"/>
      <c r="BD272" s="23"/>
      <c r="BE272" s="23"/>
      <c r="BF272" s="23"/>
      <c r="BG272" s="23"/>
      <c r="BH272" s="37"/>
      <c r="BI272" s="23"/>
      <c r="BJ272" s="23"/>
      <c r="BK272" s="23"/>
      <c r="BL272" s="23"/>
      <c r="BM272" s="23"/>
      <c r="BN272" s="37"/>
      <c r="BO272" s="23"/>
      <c r="BP272" s="23"/>
      <c r="BQ272" s="23"/>
      <c r="BR272" s="23"/>
      <c r="BS272" s="23"/>
      <c r="BT272" s="55"/>
    </row>
    <row r="273" spans="3:53" x14ac:dyDescent="0.45">
      <c r="C273" s="1">
        <v>268</v>
      </c>
      <c r="D273" s="1">
        <v>2</v>
      </c>
      <c r="E273" s="65" t="str">
        <f t="shared" si="8"/>
        <v>Alle</v>
      </c>
      <c r="F273" s="65"/>
    </row>
    <row r="274" spans="3:53" x14ac:dyDescent="0.45">
      <c r="C274" s="1">
        <v>269</v>
      </c>
      <c r="D274" s="1">
        <v>3</v>
      </c>
      <c r="E274" s="65" t="str">
        <f t="shared" si="8"/>
        <v>Alle</v>
      </c>
      <c r="F274" s="65"/>
    </row>
    <row r="275" spans="3:53" x14ac:dyDescent="0.45">
      <c r="C275" s="1">
        <v>270</v>
      </c>
      <c r="D275" s="1">
        <v>4</v>
      </c>
      <c r="E275" s="65" t="str">
        <f t="shared" si="8"/>
        <v>Alle</v>
      </c>
      <c r="F275" s="65"/>
      <c r="AM275" s="2" t="s">
        <v>86</v>
      </c>
      <c r="AT275" s="2" t="s">
        <v>86</v>
      </c>
      <c r="BA275" s="2" t="s">
        <v>86</v>
      </c>
    </row>
    <row r="276" spans="3:53" x14ac:dyDescent="0.45">
      <c r="C276" s="1">
        <v>271</v>
      </c>
      <c r="D276" s="1">
        <v>5</v>
      </c>
      <c r="E276" s="65" t="str">
        <f t="shared" si="8"/>
        <v>Alle</v>
      </c>
      <c r="F276" s="65"/>
      <c r="O276" s="2" t="s">
        <v>86</v>
      </c>
      <c r="W276" s="2" t="s">
        <v>86</v>
      </c>
      <c r="AE276" s="2" t="s">
        <v>86</v>
      </c>
    </row>
    <row r="277" spans="3:53" x14ac:dyDescent="0.45">
      <c r="C277" s="1">
        <v>272</v>
      </c>
      <c r="D277" s="1">
        <v>6</v>
      </c>
      <c r="E277" s="65" t="str">
        <f t="shared" si="8"/>
        <v>Alle</v>
      </c>
      <c r="F277" s="65"/>
      <c r="P277" s="2" t="s">
        <v>86</v>
      </c>
      <c r="X277" s="2" t="s">
        <v>86</v>
      </c>
      <c r="AF277" s="2" t="s">
        <v>86</v>
      </c>
    </row>
    <row r="278" spans="3:53" x14ac:dyDescent="0.45">
      <c r="C278" s="1">
        <v>273</v>
      </c>
      <c r="D278" s="1">
        <v>7</v>
      </c>
      <c r="E278" s="65" t="str">
        <f t="shared" si="8"/>
        <v>Alle</v>
      </c>
      <c r="F278" s="65"/>
    </row>
    <row r="279" spans="3:53" x14ac:dyDescent="0.45">
      <c r="C279" s="1">
        <v>274</v>
      </c>
      <c r="D279" s="1">
        <v>8</v>
      </c>
      <c r="E279" s="65" t="str">
        <f t="shared" si="8"/>
        <v>Alle</v>
      </c>
      <c r="F279" s="65"/>
    </row>
    <row r="280" spans="3:53" x14ac:dyDescent="0.45">
      <c r="C280" s="1">
        <v>275</v>
      </c>
      <c r="D280" s="1">
        <v>9</v>
      </c>
      <c r="E280" s="65" t="str">
        <f t="shared" si="8"/>
        <v>Alle</v>
      </c>
      <c r="F280" s="65"/>
      <c r="O280" s="2" t="s">
        <v>86</v>
      </c>
      <c r="W280" s="2" t="s">
        <v>86</v>
      </c>
      <c r="AM280" s="2" t="s">
        <v>86</v>
      </c>
      <c r="AT280" s="2" t="s">
        <v>86</v>
      </c>
    </row>
    <row r="281" spans="3:53" x14ac:dyDescent="0.45">
      <c r="C281" s="1">
        <v>276</v>
      </c>
      <c r="D281" s="1">
        <v>10</v>
      </c>
      <c r="E281" s="65" t="str">
        <f t="shared" si="8"/>
        <v>Alle</v>
      </c>
      <c r="F281" s="65"/>
    </row>
    <row r="282" spans="3:53" x14ac:dyDescent="0.45">
      <c r="C282" s="1">
        <v>277</v>
      </c>
      <c r="D282" s="1">
        <v>11</v>
      </c>
      <c r="E282" s="65" t="str">
        <f t="shared" si="8"/>
        <v>Alle</v>
      </c>
      <c r="F282" s="65"/>
      <c r="AE282" s="2" t="s">
        <v>86</v>
      </c>
    </row>
    <row r="283" spans="3:53" x14ac:dyDescent="0.45">
      <c r="C283" s="1">
        <v>278</v>
      </c>
      <c r="D283" s="1">
        <v>12</v>
      </c>
      <c r="E283" s="65" t="str">
        <f t="shared" si="8"/>
        <v>Alle</v>
      </c>
      <c r="F283" s="65"/>
    </row>
    <row r="284" spans="3:53" x14ac:dyDescent="0.45">
      <c r="C284" s="1">
        <v>279</v>
      </c>
      <c r="D284" s="1">
        <v>13</v>
      </c>
      <c r="E284" s="65" t="str">
        <f t="shared" si="8"/>
        <v>Alle</v>
      </c>
      <c r="F284" s="65"/>
    </row>
    <row r="285" spans="3:53" x14ac:dyDescent="0.45">
      <c r="C285" s="1">
        <v>280</v>
      </c>
      <c r="D285" s="1">
        <v>14</v>
      </c>
      <c r="E285" s="65" t="str">
        <f t="shared" si="8"/>
        <v>Alle</v>
      </c>
      <c r="F285" s="65"/>
    </row>
    <row r="286" spans="3:53" x14ac:dyDescent="0.45">
      <c r="C286" s="1">
        <v>281</v>
      </c>
      <c r="D286" s="1">
        <v>15</v>
      </c>
      <c r="E286" s="65" t="str">
        <f t="shared" si="8"/>
        <v>Alle</v>
      </c>
      <c r="F286" s="65"/>
    </row>
    <row r="287" spans="3:53" x14ac:dyDescent="0.45">
      <c r="C287" s="1">
        <v>282</v>
      </c>
      <c r="D287" s="1">
        <v>16</v>
      </c>
      <c r="E287" s="65" t="str">
        <f t="shared" si="8"/>
        <v>Alle</v>
      </c>
      <c r="F287" s="65"/>
    </row>
    <row r="288" spans="3:53" x14ac:dyDescent="0.45">
      <c r="C288" s="1">
        <v>283</v>
      </c>
      <c r="D288" s="1">
        <v>17</v>
      </c>
      <c r="E288" t="str">
        <f>Si_Evac_inf</f>
        <v xml:space="preserve">Indien het totale afvoerdebiet van de natte ruimten gelijk is aan of kleiner is dan 40% van het totale nominale toevoerdebiet </v>
      </c>
      <c r="O288" s="2" t="s">
        <v>86</v>
      </c>
      <c r="AM288" s="2" t="s">
        <v>86</v>
      </c>
    </row>
    <row r="289" spans="2:72" x14ac:dyDescent="0.45">
      <c r="C289" s="1">
        <v>284</v>
      </c>
      <c r="D289" s="1">
        <v>18</v>
      </c>
      <c r="E289" t="str">
        <f>Si_Evac_inf</f>
        <v xml:space="preserve">Indien het totale afvoerdebiet van de natte ruimten gelijk is aan of kleiner is dan 40% van het totale nominale toevoerdebiet </v>
      </c>
      <c r="W289" s="2" t="s">
        <v>86</v>
      </c>
      <c r="AT289" s="2" t="s">
        <v>86</v>
      </c>
    </row>
    <row r="290" spans="2:72" x14ac:dyDescent="0.45">
      <c r="C290" s="1">
        <v>285</v>
      </c>
      <c r="D290" s="1">
        <v>19</v>
      </c>
      <c r="E290" t="str">
        <f>Si_Evac_sup</f>
        <v xml:space="preserve">Indien het totale afvoerdebiet van de natte ruimten groter is dan 40% van het totale nominale toevoerdebiet </v>
      </c>
      <c r="AM290" s="2" t="s">
        <v>86</v>
      </c>
      <c r="AT290" s="2" t="s">
        <v>86</v>
      </c>
    </row>
    <row r="291" spans="2:72" s="10" customFormat="1" x14ac:dyDescent="0.45">
      <c r="B291" s="25"/>
      <c r="C291" s="25"/>
      <c r="D291" s="25"/>
      <c r="G291" s="23"/>
      <c r="H291" s="23"/>
      <c r="I291" s="37"/>
      <c r="J291" s="23"/>
      <c r="K291" s="23"/>
      <c r="L291" s="23"/>
      <c r="M291" s="23"/>
      <c r="N291" s="23"/>
      <c r="O291" s="23"/>
      <c r="P291" s="23"/>
      <c r="Q291" s="37"/>
      <c r="R291" s="23"/>
      <c r="S291" s="23"/>
      <c r="T291" s="23"/>
      <c r="U291" s="23"/>
      <c r="V291" s="23"/>
      <c r="W291" s="23"/>
      <c r="X291" s="23"/>
      <c r="Y291" s="37"/>
      <c r="Z291" s="23"/>
      <c r="AA291" s="23"/>
      <c r="AB291" s="23"/>
      <c r="AC291" s="23"/>
      <c r="AD291" s="23"/>
      <c r="AE291" s="23"/>
      <c r="AF291" s="23"/>
      <c r="AG291" s="37"/>
      <c r="AH291" s="23"/>
      <c r="AI291" s="23"/>
      <c r="AJ291" s="23"/>
      <c r="AK291" s="23"/>
      <c r="AL291" s="23"/>
      <c r="AM291" s="23"/>
      <c r="AN291" s="37"/>
      <c r="AO291" s="23"/>
      <c r="AP291" s="23"/>
      <c r="AQ291" s="23"/>
      <c r="AR291" s="23"/>
      <c r="AS291" s="23"/>
      <c r="AT291" s="23"/>
      <c r="AU291" s="37"/>
      <c r="AV291" s="23"/>
      <c r="AW291" s="23"/>
      <c r="AX291" s="23"/>
      <c r="AY291" s="23"/>
      <c r="AZ291" s="23"/>
      <c r="BA291" s="23"/>
      <c r="BB291" s="37"/>
      <c r="BC291" s="23"/>
      <c r="BD291" s="23"/>
      <c r="BE291" s="23"/>
      <c r="BF291" s="23"/>
      <c r="BG291" s="23"/>
      <c r="BH291" s="37"/>
      <c r="BI291" s="23"/>
      <c r="BJ291" s="23"/>
      <c r="BK291" s="23"/>
      <c r="BL291" s="23"/>
      <c r="BM291" s="23"/>
      <c r="BN291" s="37"/>
      <c r="BO291" s="23"/>
      <c r="BP291" s="23"/>
      <c r="BQ291" s="23"/>
      <c r="BR291" s="23"/>
      <c r="BS291" s="23"/>
      <c r="BT291" s="55"/>
    </row>
  </sheetData>
  <conditionalFormatting sqref="G6:BS24 G44:BS62 G82:BS290">
    <cfRule type="expression" dxfId="43" priority="4">
      <formula>(G6="")</formula>
    </cfRule>
  </conditionalFormatting>
  <conditionalFormatting sqref="G26:BS43">
    <cfRule type="expression" dxfId="42" priority="3">
      <formula>(G26="")</formula>
    </cfRule>
  </conditionalFormatting>
  <conditionalFormatting sqref="G25:BS25">
    <cfRule type="expression" dxfId="41" priority="2">
      <formula>(G25="")</formula>
    </cfRule>
  </conditionalFormatting>
  <conditionalFormatting sqref="G63:BS81">
    <cfRule type="expression" dxfId="40" priority="1">
      <formula>(G63="")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36</vt:i4>
      </vt:variant>
    </vt:vector>
  </HeadingPairs>
  <TitlesOfParts>
    <vt:vector size="49" baseType="lpstr">
      <vt:lpstr>n°1 Info</vt:lpstr>
      <vt:lpstr>n°2 Formele aanvraag</vt:lpstr>
      <vt:lpstr>n°3 Productgegevens</vt:lpstr>
      <vt:lpstr>n°4 Documenten</vt:lpstr>
      <vt:lpstr>Hide Names</vt:lpstr>
      <vt:lpstr>n°5 Selectie Type</vt:lpstr>
      <vt:lpstr>n°6a Lijst standen</vt:lpstr>
      <vt:lpstr>n°6b Lijst eisen</vt:lpstr>
      <vt:lpstr>Hide Sources</vt:lpstr>
      <vt:lpstr>n°7 Check eisen</vt:lpstr>
      <vt:lpstr>Hide Freduc</vt:lpstr>
      <vt:lpstr>n°8 Resultaten</vt:lpstr>
      <vt:lpstr>n°9 Check-list in situ</vt:lpstr>
      <vt:lpstr>celA</vt:lpstr>
      <vt:lpstr>celB</vt:lpstr>
      <vt:lpstr>celC</vt:lpstr>
      <vt:lpstr>celD</vt:lpstr>
      <vt:lpstr>celEmpty</vt:lpstr>
      <vt:lpstr>celNO</vt:lpstr>
      <vt:lpstr>celNOK</vt:lpstr>
      <vt:lpstr>celOK</vt:lpstr>
      <vt:lpstr>celTODO</vt:lpstr>
      <vt:lpstr>celYES</vt:lpstr>
      <vt:lpstr>Ch</vt:lpstr>
      <vt:lpstr>H_db</vt:lpstr>
      <vt:lpstr>H_dh</vt:lpstr>
      <vt:lpstr>H_Pas_db</vt:lpstr>
      <vt:lpstr>H_Pas_dh</vt:lpstr>
      <vt:lpstr>Mess1</vt:lpstr>
      <vt:lpstr>Mess2</vt:lpstr>
      <vt:lpstr>Mess3</vt:lpstr>
      <vt:lpstr>'n°1 Info'!Print_Area</vt:lpstr>
      <vt:lpstr>'n°2 Formele aanvraag'!Print_Area</vt:lpstr>
      <vt:lpstr>'n°6a Lijst standen'!Print_Area</vt:lpstr>
      <vt:lpstr>'n°6b Lijst eisen'!Print_Area</vt:lpstr>
      <vt:lpstr>'n°9 Check-list in situ'!Print_Area</vt:lpstr>
      <vt:lpstr>S_db</vt:lpstr>
      <vt:lpstr>S_dh</vt:lpstr>
      <vt:lpstr>S_Pas_db</vt:lpstr>
      <vt:lpstr>S_Pas_dh</vt:lpstr>
      <vt:lpstr>S_zj</vt:lpstr>
      <vt:lpstr>S_zn</vt:lpstr>
      <vt:lpstr>Si_Alim_inf</vt:lpstr>
      <vt:lpstr>Si_Alim_sup</vt:lpstr>
      <vt:lpstr>Si_Evac_inf</vt:lpstr>
      <vt:lpstr>Si_Evac_sup</vt:lpstr>
      <vt:lpstr>Tous</vt:lpstr>
      <vt:lpstr>Z_équip</vt:lpstr>
      <vt:lpstr>Z_Pas_équip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2018-05-07T13:27:52Z</dcterms:modified>
</cp:coreProperties>
</file>