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updateLinks="never" defaultThemeVersion="124226"/>
  <xr:revisionPtr revIDLastSave="0" documentId="13_ncr:1_{6742ABFD-9DD1-47B0-87AF-6BA05448A9B0}" xr6:coauthVersionLast="47" xr6:coauthVersionMax="47" xr10:uidLastSave="{00000000-0000-0000-0000-000000000000}"/>
  <workbookProtection workbookAlgorithmName="SHA-512" workbookHashValue="Fbbs2t+rSA2aHtUtqHcVXsLTp6szBs+VLRdTy1ZojabNesaC0bQAYUOulvUORZLo1KYMlxJDR58JmERGY6TMIg==" workbookSaltValue="u8h3ht8Tn2l+nQ2Jxu1vow==" workbookSpinCount="100000" lockStructure="1"/>
  <bookViews>
    <workbookView xWindow="-120" yWindow="-120" windowWidth="29040" windowHeight="15840" tabRatio="839" activeTab="2" xr2:uid="{00000000-000D-0000-FFFF-FFFF00000000}"/>
  </bookViews>
  <sheets>
    <sheet name="n°1 Info" sheetId="18" r:id="rId1"/>
    <sheet name="n°2 Demande formelle" sheetId="24" r:id="rId2"/>
    <sheet name="n°3 - Donneés produits" sheetId="20" r:id="rId3"/>
    <sheet name="n°4 Documents" sheetId="21" r:id="rId4"/>
    <sheet name="Hide Names" sheetId="2" state="hidden" r:id="rId5"/>
    <sheet name="n°5 Sélection Type" sheetId="5" r:id="rId6"/>
    <sheet name="n°6a Liste Etats" sheetId="9" r:id="rId7"/>
    <sheet name="n°6b Liste Exigences" sheetId="7" r:id="rId8"/>
    <sheet name="Hide Sources" sheetId="10" state="hidden" r:id="rId9"/>
    <sheet name="n°7 Check Exigences" sheetId="11" r:id="rId10"/>
    <sheet name="Hide Freduc" sheetId="17" state="hidden" r:id="rId11"/>
    <sheet name="n°8 Résultat" sheetId="16" r:id="rId12"/>
    <sheet name="n°9 Check-list in situ" sheetId="22" r:id="rId13"/>
  </sheets>
  <externalReferences>
    <externalReference r:id="rId14"/>
    <externalReference r:id="rId15"/>
  </externalReferences>
  <definedNames>
    <definedName name="celA">'Hide Names'!$E$3</definedName>
    <definedName name="celB">'Hide Names'!$E$4</definedName>
    <definedName name="celC">'Hide Names'!$E$5</definedName>
    <definedName name="celD">'Hide Names'!$E$6</definedName>
    <definedName name="celEmpty">'Hide Names'!$B$2</definedName>
    <definedName name="celNO">'Hide Names'!$B$4</definedName>
    <definedName name="celNOK">'Hide Names'!$C$4</definedName>
    <definedName name="celOK">'Hide Names'!$C$3</definedName>
    <definedName name="celTODO">'Hide Names'!$C$5</definedName>
    <definedName name="celYES">'Hide Names'!$B$3</definedName>
    <definedName name="Ch">'Hide Names'!$G$10</definedName>
    <definedName name="commentaire">#REF!</definedName>
    <definedName name="Data_Puissance" localSheetId="1">#REF!</definedName>
    <definedName name="Data_Puissance">#REF!</definedName>
    <definedName name="Device" localSheetId="1">#REF!</definedName>
    <definedName name="Device">#REF!</definedName>
    <definedName name="Essai" localSheetId="1">'[1]n°5 Données Rendement (calcul)'!$I$12:$W$12</definedName>
    <definedName name="Essai">'[2]n°5 Données Rendement (calcul)'!$I$12:$W$12</definedName>
    <definedName name="Ext_fan" localSheetId="1">#REF!</definedName>
    <definedName name="Ext_fan">#REF!</definedName>
    <definedName name="Flow_unit" localSheetId="1">#REF!</definedName>
    <definedName name="Flow_unit">#REF!</definedName>
    <definedName name="H_db">'Hide Names'!$G$17</definedName>
    <definedName name="H_dh">'Hide Names'!$G$15</definedName>
    <definedName name="H_Pas_db">'Hide Names'!$G$18</definedName>
    <definedName name="H_Pas_dh">'Hide Names'!$G$16</definedName>
    <definedName name="H_zj">'Hide Names'!$G$21</definedName>
    <definedName name="H_zn">'Hide Names'!$G$22</definedName>
    <definedName name="Langue">#REF!</definedName>
    <definedName name="LIste" localSheetId="1">'n°2 Demande formelle'!#REF!</definedName>
    <definedName name="LIste">#REF!</definedName>
    <definedName name="Mass_flow" localSheetId="1">#REF!</definedName>
    <definedName name="Mass_flow">#REF!</definedName>
    <definedName name="Mess1">'Hide Names'!$D$3</definedName>
    <definedName name="Mess2">'Hide Names'!$D$4</definedName>
    <definedName name="Mess3">'Hide Names'!$D$5</definedName>
    <definedName name="Method" localSheetId="1">#REF!</definedName>
    <definedName name="Method">#REF!</definedName>
    <definedName name="Nom_de_l_entreprise">#REF!</definedName>
    <definedName name="_xlnm.Print_Area" localSheetId="0">'n°1 Info'!$A$1:$A$31</definedName>
    <definedName name="_xlnm.Print_Area" localSheetId="1">'n°2 Demande formelle'!$A$1:$J$37</definedName>
    <definedName name="_xlnm.Print_Area" localSheetId="6">'n°6a Liste Etats'!$B$2:$D$19</definedName>
    <definedName name="_xlnm.Print_Area" localSheetId="7">'n°6b Liste Exigences'!$B$2:$D$23</definedName>
    <definedName name="_xlnm.Print_Area" localSheetId="12">'n°9 Check-list in situ'!$C$27:$H$76</definedName>
    <definedName name="productgroep" localSheetId="1">#REF!</definedName>
    <definedName name="productgroep">#REF!</definedName>
    <definedName name="producttype" localSheetId="1">#REF!</definedName>
    <definedName name="producttype">#REF!</definedName>
    <definedName name="Rue">#REF!</definedName>
    <definedName name="S_db">'Hide Names'!$G$8</definedName>
    <definedName name="S_dh">'Hide Names'!$G$4</definedName>
    <definedName name="S_Pas_db">'Hide Names'!$G$9</definedName>
    <definedName name="S_Pas_dh">'Hide Names'!$G$7</definedName>
    <definedName name="S_zj">'Hide Names'!$G$5</definedName>
    <definedName name="S_zn">'Hide Names'!$G$6</definedName>
    <definedName name="Si_Alim_inf">'Hide Names'!$G$13</definedName>
    <definedName name="Si_Alim_sup">'Hide Names'!$G$14</definedName>
    <definedName name="Si_Evac_inf">'Hide Names'!$G$19</definedName>
    <definedName name="Si_Evac_sup">'Hide Names'!$G$20</definedName>
    <definedName name="Sup_fan" localSheetId="1">#REF!</definedName>
    <definedName name="Sup_fan">#REF!</definedName>
    <definedName name="test">#REF!</definedName>
    <definedName name="test2">#REF!</definedName>
    <definedName name="test3">#REF!</definedName>
    <definedName name="Tous">'Hide Names'!$G$3</definedName>
    <definedName name="Z_équip">'Hide Names'!$G$11</definedName>
    <definedName name="Z_Pas_équip">'Hide Names'!$G$12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5" l="1"/>
  <c r="C87" i="5"/>
  <c r="C85" i="5"/>
  <c r="C91" i="5"/>
  <c r="C88" i="5"/>
  <c r="C89" i="5"/>
  <c r="C90" i="5"/>
  <c r="AW137" i="10" l="1"/>
  <c r="AE137" i="10"/>
  <c r="M136" i="10"/>
  <c r="BH125" i="10"/>
  <c r="BF125" i="10"/>
  <c r="BD125" i="10"/>
  <c r="AP125" i="10"/>
  <c r="AN125" i="10"/>
  <c r="AL125" i="10"/>
  <c r="X125" i="10"/>
  <c r="T125" i="10"/>
  <c r="M117" i="10"/>
  <c r="BH106" i="10"/>
  <c r="BF106" i="10"/>
  <c r="BD106" i="10"/>
  <c r="AP106" i="10"/>
  <c r="AN106" i="10"/>
  <c r="AL106" i="10"/>
  <c r="X106" i="10"/>
  <c r="T106" i="10"/>
  <c r="AW143" i="10"/>
  <c r="AU143" i="10"/>
  <c r="AT143" i="10"/>
  <c r="AS143" i="10"/>
  <c r="AE143" i="10"/>
  <c r="AC143" i="10"/>
  <c r="AB143" i="10"/>
  <c r="AA143" i="10"/>
  <c r="M143" i="10"/>
  <c r="K143" i="10"/>
  <c r="J143" i="10"/>
  <c r="I143" i="10"/>
  <c r="AY162" i="10"/>
  <c r="AW162" i="10"/>
  <c r="AU162" i="10"/>
  <c r="AT162" i="10"/>
  <c r="AS162" i="10"/>
  <c r="AY175" i="10"/>
  <c r="AW175" i="10"/>
  <c r="AU175" i="10"/>
  <c r="AT175" i="10"/>
  <c r="AS175" i="10"/>
  <c r="AE175" i="10"/>
  <c r="AC175" i="10"/>
  <c r="AB175" i="10"/>
  <c r="AA175" i="10"/>
  <c r="AE162" i="10"/>
  <c r="AC162" i="10"/>
  <c r="AB162" i="10"/>
  <c r="AA162" i="10"/>
  <c r="M162" i="10"/>
  <c r="K162" i="10"/>
  <c r="E144" i="10"/>
  <c r="M174" i="10" l="1"/>
  <c r="K174" i="10"/>
  <c r="J174" i="10"/>
  <c r="AG162" i="10"/>
  <c r="O162" i="10"/>
  <c r="J162" i="10"/>
  <c r="I162" i="10"/>
  <c r="AN246" i="10"/>
  <c r="AF246" i="10"/>
  <c r="V246" i="10"/>
  <c r="N246" i="10"/>
  <c r="AN227" i="10"/>
  <c r="AF227" i="10"/>
  <c r="V227" i="10"/>
  <c r="N227" i="10"/>
  <c r="AN208" i="10"/>
  <c r="AF208" i="10"/>
  <c r="V208" i="10"/>
  <c r="N208" i="10"/>
  <c r="AN189" i="10"/>
  <c r="AF189" i="10"/>
  <c r="V189" i="10"/>
  <c r="N189" i="10"/>
  <c r="BG137" i="10" l="1"/>
  <c r="BF137" i="10"/>
  <c r="BE137" i="10"/>
  <c r="BC137" i="10"/>
  <c r="BB137" i="10"/>
  <c r="BA137" i="10"/>
  <c r="AX137" i="10"/>
  <c r="AV137" i="10"/>
  <c r="AU137" i="10"/>
  <c r="AT137" i="10"/>
  <c r="AS137" i="10"/>
  <c r="AO137" i="10"/>
  <c r="AN137" i="10"/>
  <c r="AM137" i="10"/>
  <c r="AK137" i="10"/>
  <c r="AJ137" i="10"/>
  <c r="AI137" i="10"/>
  <c r="AF137" i="10"/>
  <c r="AD137" i="10"/>
  <c r="AC137" i="10"/>
  <c r="AB137" i="10"/>
  <c r="AA137" i="10"/>
  <c r="V136" i="10"/>
  <c r="R136" i="10"/>
  <c r="N136" i="10"/>
  <c r="L136" i="10"/>
  <c r="K136" i="10"/>
  <c r="BB125" i="10"/>
  <c r="AX125" i="10"/>
  <c r="AV125" i="10"/>
  <c r="AJ125" i="10"/>
  <c r="AF125" i="10"/>
  <c r="AD125" i="10"/>
  <c r="V125" i="10"/>
  <c r="R125" i="10"/>
  <c r="N125" i="10"/>
  <c r="L125" i="10"/>
  <c r="BG118" i="10"/>
  <c r="BF118" i="10"/>
  <c r="BE118" i="10"/>
  <c r="BC118" i="10"/>
  <c r="BB118" i="10"/>
  <c r="BA118" i="10"/>
  <c r="AX118" i="10"/>
  <c r="AW118" i="10"/>
  <c r="AV118" i="10"/>
  <c r="AU118" i="10"/>
  <c r="AT118" i="10"/>
  <c r="AS118" i="10"/>
  <c r="AN118" i="10"/>
  <c r="AJ118" i="10"/>
  <c r="AF118" i="10"/>
  <c r="AD118" i="10"/>
  <c r="AE118" i="10"/>
  <c r="AC118" i="10"/>
  <c r="V117" i="10"/>
  <c r="R117" i="10"/>
  <c r="N117" i="10"/>
  <c r="L117" i="10"/>
  <c r="K117" i="10"/>
  <c r="V108" i="10"/>
  <c r="N108" i="10"/>
  <c r="BB106" i="10"/>
  <c r="AX106" i="10"/>
  <c r="AV106" i="10"/>
  <c r="BG105" i="10"/>
  <c r="BE105" i="10"/>
  <c r="BC105" i="10"/>
  <c r="BA105" i="10"/>
  <c r="AW105" i="10"/>
  <c r="AU105" i="10"/>
  <c r="AT105" i="10"/>
  <c r="AS105" i="10"/>
  <c r="AJ106" i="10"/>
  <c r="AF106" i="10"/>
  <c r="AD106" i="10"/>
  <c r="AO105" i="10"/>
  <c r="AM105" i="10"/>
  <c r="AK105" i="10"/>
  <c r="AI105" i="10"/>
  <c r="AE105" i="10"/>
  <c r="AC105" i="10"/>
  <c r="AB105" i="10"/>
  <c r="AA105" i="10"/>
  <c r="R106" i="10"/>
  <c r="V106" i="10"/>
  <c r="L106" i="10"/>
  <c r="N106" i="10"/>
  <c r="BK4" i="10"/>
  <c r="BL4" i="10"/>
  <c r="BM4" i="10"/>
  <c r="BN4" i="10"/>
  <c r="BO4" i="10"/>
  <c r="BP4" i="10"/>
  <c r="BQ4" i="10"/>
  <c r="BR4" i="10"/>
  <c r="BS4" i="10"/>
  <c r="BT4" i="10"/>
  <c r="BU4" i="10"/>
  <c r="BV4" i="10"/>
  <c r="BW4" i="10"/>
  <c r="BX4" i="10"/>
  <c r="BY4" i="10"/>
  <c r="BZ4" i="10"/>
  <c r="CA4" i="10"/>
  <c r="CB4" i="10"/>
  <c r="CC4" i="10"/>
  <c r="CD4" i="10"/>
  <c r="CE4" i="10"/>
  <c r="CF4" i="10"/>
  <c r="CG4" i="10"/>
  <c r="CH4" i="10"/>
  <c r="CI4" i="10"/>
  <c r="CJ4" i="10"/>
  <c r="CK4" i="10"/>
  <c r="CL4" i="10"/>
  <c r="CM4" i="10"/>
  <c r="CN4" i="10"/>
  <c r="CO4" i="10"/>
  <c r="CP4" i="10"/>
  <c r="CQ4" i="10"/>
  <c r="CR4" i="10"/>
  <c r="CS4" i="10"/>
  <c r="CT4" i="10"/>
  <c r="CU4" i="10"/>
  <c r="CV4" i="10"/>
  <c r="CW4" i="10"/>
  <c r="AS4" i="10"/>
  <c r="AT4" i="10"/>
  <c r="AU4" i="10"/>
  <c r="AV4" i="10"/>
  <c r="AW4" i="10"/>
  <c r="AX4" i="10"/>
  <c r="AY4" i="10"/>
  <c r="AZ4" i="10"/>
  <c r="BA4" i="10"/>
  <c r="BB4" i="10"/>
  <c r="BC4" i="10"/>
  <c r="BD4" i="10"/>
  <c r="BE4" i="10"/>
  <c r="BF4" i="10"/>
  <c r="BG4" i="10"/>
  <c r="BH4" i="10"/>
  <c r="BI4" i="10"/>
  <c r="BJ4" i="10"/>
  <c r="AA4" i="10"/>
  <c r="AB4" i="10"/>
  <c r="AC4" i="10"/>
  <c r="AD4" i="10"/>
  <c r="AE4" i="10"/>
  <c r="AF4" i="10"/>
  <c r="AG4" i="10"/>
  <c r="AH4" i="10"/>
  <c r="AI4" i="10"/>
  <c r="AJ4" i="10"/>
  <c r="AK4" i="10"/>
  <c r="AL4" i="10"/>
  <c r="AM4" i="10"/>
  <c r="AN4" i="10"/>
  <c r="AO4" i="10"/>
  <c r="AP4" i="10"/>
  <c r="AQ4" i="10"/>
  <c r="AR4" i="10"/>
  <c r="H4" i="10"/>
  <c r="I4" i="10"/>
  <c r="J4" i="10"/>
  <c r="K4" i="10"/>
  <c r="L4" i="10"/>
  <c r="M4" i="10"/>
  <c r="N4" i="10"/>
  <c r="O4" i="10"/>
  <c r="P4" i="10"/>
  <c r="Q4" i="10"/>
  <c r="R4" i="10"/>
  <c r="S4" i="10"/>
  <c r="T4" i="10"/>
  <c r="U4" i="10"/>
  <c r="V4" i="10"/>
  <c r="W4" i="10"/>
  <c r="X4" i="10"/>
  <c r="Y4" i="10"/>
  <c r="Z4" i="10"/>
  <c r="G4" i="10"/>
  <c r="AY3" i="17"/>
  <c r="AZ3" i="17"/>
  <c r="BA3" i="17"/>
  <c r="BB3" i="17"/>
  <c r="BC3" i="17"/>
  <c r="BD3" i="17"/>
  <c r="AK3" i="17"/>
  <c r="AL3" i="17"/>
  <c r="AG3" i="17"/>
  <c r="AH3" i="17"/>
  <c r="S3" i="17"/>
  <c r="T3" i="17"/>
  <c r="O3" i="17"/>
  <c r="P3" i="17"/>
  <c r="AS3" i="17" l="1"/>
  <c r="AT3" i="17"/>
  <c r="AU3" i="17"/>
  <c r="AV3" i="17"/>
  <c r="AA3" i="17"/>
  <c r="AB3" i="17"/>
  <c r="AC3" i="17"/>
  <c r="AD3" i="17"/>
  <c r="I3" i="17"/>
  <c r="J3" i="17"/>
  <c r="K3" i="17"/>
  <c r="L3" i="17"/>
  <c r="BT3" i="17" l="1"/>
  <c r="BU3" i="17"/>
  <c r="BV3" i="17"/>
  <c r="BW3" i="17"/>
  <c r="BX3" i="17"/>
  <c r="BY3" i="17"/>
  <c r="BZ3" i="17"/>
  <c r="CA3" i="17"/>
  <c r="CB3" i="17"/>
  <c r="BG3" i="17"/>
  <c r="BH3" i="17"/>
  <c r="BI3" i="17"/>
  <c r="BJ3" i="17"/>
  <c r="BK3" i="17"/>
  <c r="BL3" i="17"/>
  <c r="BM3" i="17"/>
  <c r="BN3" i="17"/>
  <c r="BO3" i="17"/>
  <c r="BP3" i="17"/>
  <c r="BQ3" i="17"/>
  <c r="BR3" i="17"/>
  <c r="BS3" i="17"/>
  <c r="BE3" i="17"/>
  <c r="BF3" i="17"/>
  <c r="AW3" i="17"/>
  <c r="AX3" i="17"/>
  <c r="AR3" i="17"/>
  <c r="AO3" i="17"/>
  <c r="AP3" i="17"/>
  <c r="AQ3" i="17"/>
  <c r="AJ3" i="17"/>
  <c r="AM3" i="17"/>
  <c r="AN3" i="17"/>
  <c r="AE3" i="17"/>
  <c r="AF3" i="17"/>
  <c r="AI3" i="17"/>
  <c r="Z3" i="17"/>
  <c r="W3" i="17"/>
  <c r="X3" i="17"/>
  <c r="Y3" i="17"/>
  <c r="U3" i="17"/>
  <c r="V3" i="17"/>
  <c r="M3" i="17"/>
  <c r="N3" i="17"/>
  <c r="Q3" i="17"/>
  <c r="R3" i="17"/>
  <c r="E3" i="17"/>
  <c r="F3" i="17"/>
  <c r="G3" i="17"/>
  <c r="H3" i="17"/>
  <c r="BH108" i="10"/>
  <c r="BG108" i="10"/>
  <c r="BE108" i="10"/>
  <c r="AW108" i="10"/>
  <c r="AT108" i="10"/>
  <c r="AP108" i="10"/>
  <c r="AO108" i="10"/>
  <c r="AM108" i="10"/>
  <c r="AE108" i="10"/>
  <c r="AB108" i="10"/>
  <c r="X108" i="10"/>
  <c r="W108" i="10"/>
  <c r="U108" i="10"/>
  <c r="M108" i="10"/>
  <c r="J108" i="10"/>
  <c r="CL246" i="10"/>
  <c r="CF246" i="10"/>
  <c r="BR246" i="10"/>
  <c r="BK246" i="10"/>
  <c r="CL227" i="10"/>
  <c r="CF227" i="10"/>
  <c r="BR227" i="10"/>
  <c r="BK227" i="10"/>
  <c r="CL208" i="10"/>
  <c r="CF208" i="10"/>
  <c r="BR208" i="10"/>
  <c r="BK208" i="10"/>
  <c r="AP246" i="10"/>
  <c r="AO246" i="10"/>
  <c r="AM246" i="10"/>
  <c r="AE246" i="10"/>
  <c r="AB246" i="10"/>
  <c r="X246" i="10"/>
  <c r="W246" i="10"/>
  <c r="U246" i="10"/>
  <c r="M246" i="10"/>
  <c r="J246" i="10"/>
  <c r="AP227" i="10"/>
  <c r="AO227" i="10"/>
  <c r="AM227" i="10"/>
  <c r="AE227" i="10"/>
  <c r="AB227" i="10"/>
  <c r="X227" i="10"/>
  <c r="W227" i="10"/>
  <c r="U227" i="10"/>
  <c r="M227" i="10"/>
  <c r="J227" i="10"/>
  <c r="AP208" i="10"/>
  <c r="AO208" i="10"/>
  <c r="AM208" i="10"/>
  <c r="AE208" i="10"/>
  <c r="AB208" i="10"/>
  <c r="X208" i="10"/>
  <c r="W208" i="10"/>
  <c r="U208" i="10"/>
  <c r="M208" i="10"/>
  <c r="J208" i="10"/>
  <c r="AP189" i="10"/>
  <c r="AO189" i="10"/>
  <c r="AM189" i="10"/>
  <c r="AE189" i="10"/>
  <c r="AB189" i="10"/>
  <c r="X189" i="10"/>
  <c r="W189" i="10"/>
  <c r="U189" i="10"/>
  <c r="M189" i="10"/>
  <c r="J189" i="10"/>
  <c r="CL189" i="10"/>
  <c r="CF189" i="10"/>
  <c r="BR189" i="10"/>
  <c r="BK189" i="10"/>
  <c r="W136" i="10" l="1"/>
  <c r="U136" i="10"/>
  <c r="J136" i="10"/>
  <c r="BE135" i="10"/>
  <c r="BA135" i="10"/>
  <c r="AY135" i="10"/>
  <c r="AW135" i="10"/>
  <c r="AU135" i="10"/>
  <c r="AT135" i="10"/>
  <c r="AS135" i="10"/>
  <c r="AM135" i="10"/>
  <c r="AI135" i="10"/>
  <c r="AG135" i="10"/>
  <c r="AE135" i="10"/>
  <c r="AC135" i="10"/>
  <c r="AB135" i="10"/>
  <c r="AA135" i="10"/>
  <c r="U135" i="10"/>
  <c r="J135" i="10"/>
  <c r="K135" i="10"/>
  <c r="M135" i="10"/>
  <c r="BG124" i="10"/>
  <c r="BE124" i="10"/>
  <c r="AO124" i="10"/>
  <c r="AM124" i="10"/>
  <c r="AW124" i="10"/>
  <c r="AU124" i="10"/>
  <c r="AT124" i="10"/>
  <c r="AS124" i="10"/>
  <c r="AE124" i="10"/>
  <c r="AC124" i="10"/>
  <c r="AB124" i="10"/>
  <c r="AA124" i="10"/>
  <c r="W124" i="10"/>
  <c r="U124" i="10"/>
  <c r="M124" i="10"/>
  <c r="K124" i="10"/>
  <c r="J124" i="10"/>
  <c r="AO118" i="10"/>
  <c r="AM118" i="10"/>
  <c r="W117" i="10"/>
  <c r="U117" i="10"/>
  <c r="AB118" i="10"/>
  <c r="J117" i="10"/>
  <c r="BE116" i="10"/>
  <c r="BA116" i="10"/>
  <c r="AW116" i="10"/>
  <c r="AU116" i="10"/>
  <c r="AT116" i="10"/>
  <c r="AS116" i="10"/>
  <c r="AM116" i="10"/>
  <c r="AI116" i="10"/>
  <c r="AE116" i="10"/>
  <c r="AC116" i="10"/>
  <c r="AB116" i="10"/>
  <c r="AA116" i="10"/>
  <c r="U116" i="10"/>
  <c r="M116" i="10"/>
  <c r="K116" i="10"/>
  <c r="J116" i="10"/>
  <c r="W105" i="10"/>
  <c r="U105" i="10"/>
  <c r="M105" i="10"/>
  <c r="K105" i="10"/>
  <c r="J105" i="10"/>
  <c r="K47" i="22" l="1"/>
  <c r="K46" i="22"/>
  <c r="K76" i="22"/>
  <c r="K55" i="22"/>
  <c r="K54" i="22"/>
  <c r="E29" i="22"/>
  <c r="G47" i="22"/>
  <c r="G46" i="22"/>
  <c r="F44" i="22"/>
  <c r="F43" i="22"/>
  <c r="F40" i="22"/>
  <c r="G40" i="22"/>
  <c r="F41" i="22"/>
  <c r="G41" i="22"/>
  <c r="G39" i="22"/>
  <c r="F39" i="22"/>
  <c r="F35" i="22"/>
  <c r="G35" i="22"/>
  <c r="F36" i="22"/>
  <c r="G36" i="22"/>
  <c r="F37" i="22"/>
  <c r="G37" i="22"/>
  <c r="G34" i="22"/>
  <c r="F34" i="22"/>
  <c r="AE9" i="11" l="1"/>
  <c r="AC9" i="11"/>
  <c r="AA9" i="11"/>
  <c r="Y9" i="11"/>
  <c r="W9" i="11"/>
  <c r="U9" i="11"/>
  <c r="S9" i="11"/>
  <c r="Q9" i="11"/>
  <c r="O9" i="11"/>
  <c r="M9" i="11"/>
  <c r="K9" i="11"/>
  <c r="I9" i="11"/>
  <c r="G9" i="11"/>
  <c r="E9" i="11"/>
  <c r="C9" i="11"/>
  <c r="C92" i="5" l="1"/>
  <c r="C93" i="5"/>
  <c r="C94" i="5"/>
  <c r="C95" i="5"/>
  <c r="CC2" i="17"/>
  <c r="CC3" i="17"/>
  <c r="CD3" i="17"/>
  <c r="CE3" i="17"/>
  <c r="CF3" i="17"/>
  <c r="CG3" i="17"/>
  <c r="CH3" i="17"/>
  <c r="CI3" i="17"/>
  <c r="CJ3" i="17"/>
  <c r="CK3" i="17"/>
  <c r="CL3" i="17"/>
  <c r="CM3" i="17"/>
  <c r="CN3" i="17"/>
  <c r="CO3" i="17"/>
  <c r="CP3" i="17"/>
  <c r="CQ3" i="17"/>
  <c r="CR3" i="17"/>
  <c r="CS3" i="17"/>
  <c r="CT3" i="17"/>
  <c r="F2" i="17"/>
  <c r="BH2" i="17"/>
  <c r="D3" i="17"/>
  <c r="D2" i="17"/>
  <c r="B4" i="16"/>
  <c r="C4" i="22" s="1"/>
  <c r="CF13" i="11"/>
  <c r="CF14" i="11"/>
  <c r="CF15" i="11"/>
  <c r="CF16" i="11"/>
  <c r="CF17" i="11"/>
  <c r="CF18" i="11"/>
  <c r="CF19" i="11"/>
  <c r="CF20" i="11"/>
  <c r="CF21" i="11"/>
  <c r="CF22" i="11"/>
  <c r="CF23" i="11"/>
  <c r="CF24" i="11"/>
  <c r="CF25" i="11"/>
  <c r="CF26" i="11"/>
  <c r="CF27" i="11"/>
  <c r="CF28" i="11"/>
  <c r="CF29" i="11"/>
  <c r="CF30" i="11"/>
  <c r="CF12" i="11"/>
  <c r="CG12" i="11"/>
  <c r="CH12" i="11"/>
  <c r="CI12" i="11"/>
  <c r="CJ12" i="11"/>
  <c r="CK12" i="11"/>
  <c r="CL12" i="11"/>
  <c r="CM12" i="11"/>
  <c r="CN12" i="11"/>
  <c r="CO12" i="11"/>
  <c r="CP12" i="11"/>
  <c r="CQ12" i="11"/>
  <c r="CR12" i="11"/>
  <c r="CS12" i="11"/>
  <c r="CT12" i="11"/>
  <c r="CG13" i="11"/>
  <c r="CH13" i="11"/>
  <c r="CI13" i="11"/>
  <c r="CJ13" i="11"/>
  <c r="CK13" i="11"/>
  <c r="CL13" i="11"/>
  <c r="CM13" i="11"/>
  <c r="CN13" i="11"/>
  <c r="CO13" i="11"/>
  <c r="CP13" i="11"/>
  <c r="CQ13" i="11"/>
  <c r="CR13" i="11"/>
  <c r="CS13" i="11"/>
  <c r="CT13" i="11"/>
  <c r="CG14" i="11"/>
  <c r="CH14" i="11"/>
  <c r="CI14" i="11"/>
  <c r="CJ14" i="11"/>
  <c r="CK14" i="11"/>
  <c r="CL14" i="11"/>
  <c r="CM14" i="11"/>
  <c r="CN14" i="11"/>
  <c r="CO14" i="11"/>
  <c r="CP14" i="11"/>
  <c r="CQ14" i="11"/>
  <c r="CR14" i="11"/>
  <c r="CS14" i="11"/>
  <c r="CT14" i="11"/>
  <c r="CG15" i="11"/>
  <c r="CH15" i="11"/>
  <c r="CI15" i="11"/>
  <c r="CJ15" i="11"/>
  <c r="CK15" i="11"/>
  <c r="CL15" i="11"/>
  <c r="CM15" i="11"/>
  <c r="CN15" i="11"/>
  <c r="CO15" i="11"/>
  <c r="CP15" i="11"/>
  <c r="CQ15" i="11"/>
  <c r="CR15" i="11"/>
  <c r="CS15" i="11"/>
  <c r="CT15" i="11"/>
  <c r="CG16" i="11"/>
  <c r="CH16" i="11"/>
  <c r="CI16" i="11"/>
  <c r="CJ16" i="11"/>
  <c r="CK16" i="11"/>
  <c r="CL16" i="11"/>
  <c r="CM16" i="11"/>
  <c r="CN16" i="11"/>
  <c r="CO16" i="11"/>
  <c r="CP16" i="11"/>
  <c r="CQ16" i="11"/>
  <c r="CR16" i="11"/>
  <c r="CS16" i="11"/>
  <c r="CT16" i="11"/>
  <c r="CG17" i="11"/>
  <c r="CH17" i="11"/>
  <c r="CI17" i="11"/>
  <c r="CJ17" i="11"/>
  <c r="CK17" i="11"/>
  <c r="CL17" i="11"/>
  <c r="CM17" i="11"/>
  <c r="CN17" i="11"/>
  <c r="CO17" i="11"/>
  <c r="CP17" i="11"/>
  <c r="CQ17" i="11"/>
  <c r="CR17" i="11"/>
  <c r="CS17" i="11"/>
  <c r="CT17" i="11"/>
  <c r="CG18" i="11"/>
  <c r="CH18" i="11"/>
  <c r="CI18" i="11"/>
  <c r="CJ18" i="11"/>
  <c r="CK18" i="11"/>
  <c r="CL18" i="11"/>
  <c r="CM18" i="11"/>
  <c r="CN18" i="11"/>
  <c r="CO18" i="11"/>
  <c r="CP18" i="11"/>
  <c r="CQ18" i="11"/>
  <c r="CR18" i="11"/>
  <c r="CS18" i="11"/>
  <c r="CT18" i="11"/>
  <c r="CG19" i="11"/>
  <c r="CH19" i="11"/>
  <c r="CI19" i="11"/>
  <c r="CJ19" i="11"/>
  <c r="CK19" i="11"/>
  <c r="CL19" i="11"/>
  <c r="CM19" i="11"/>
  <c r="CN19" i="11"/>
  <c r="CO19" i="11"/>
  <c r="CP19" i="11"/>
  <c r="CQ19" i="11"/>
  <c r="CR19" i="11"/>
  <c r="CS19" i="11"/>
  <c r="CT19" i="11"/>
  <c r="CG20" i="11"/>
  <c r="CH20" i="11"/>
  <c r="CI20" i="11"/>
  <c r="CJ20" i="11"/>
  <c r="CK20" i="11"/>
  <c r="CL20" i="11"/>
  <c r="CM20" i="11"/>
  <c r="CN20" i="11"/>
  <c r="CO20" i="11"/>
  <c r="CP20" i="11"/>
  <c r="CQ20" i="11"/>
  <c r="CR20" i="11"/>
  <c r="CS20" i="11"/>
  <c r="CT20" i="11"/>
  <c r="CG21" i="11"/>
  <c r="CH21" i="11"/>
  <c r="CI21" i="11"/>
  <c r="CJ21" i="11"/>
  <c r="CK21" i="11"/>
  <c r="CL21" i="11"/>
  <c r="CM21" i="11"/>
  <c r="CN21" i="11"/>
  <c r="CO21" i="11"/>
  <c r="CP21" i="11"/>
  <c r="CQ21" i="11"/>
  <c r="CR21" i="11"/>
  <c r="CS21" i="11"/>
  <c r="CT21" i="11"/>
  <c r="CG22" i="11"/>
  <c r="CH22" i="11"/>
  <c r="CI22" i="11"/>
  <c r="CJ22" i="11"/>
  <c r="CK22" i="11"/>
  <c r="CL22" i="11"/>
  <c r="CM22" i="11"/>
  <c r="CN22" i="11"/>
  <c r="CO22" i="11"/>
  <c r="CP22" i="11"/>
  <c r="CQ22" i="11"/>
  <c r="CR22" i="11"/>
  <c r="CS22" i="11"/>
  <c r="CT22" i="11"/>
  <c r="CG23" i="11"/>
  <c r="CH23" i="11"/>
  <c r="CI23" i="11"/>
  <c r="CJ23" i="11"/>
  <c r="CK23" i="11"/>
  <c r="CL23" i="11"/>
  <c r="CM23" i="11"/>
  <c r="CN23" i="11"/>
  <c r="CO23" i="11"/>
  <c r="CP23" i="11"/>
  <c r="CQ23" i="11"/>
  <c r="CR23" i="11"/>
  <c r="CS23" i="11"/>
  <c r="CT23" i="11"/>
  <c r="CG24" i="11"/>
  <c r="CH24" i="11"/>
  <c r="CI24" i="11"/>
  <c r="CJ24" i="11"/>
  <c r="CK24" i="11"/>
  <c r="CL24" i="11"/>
  <c r="CM24" i="11"/>
  <c r="CN24" i="11"/>
  <c r="CO24" i="11"/>
  <c r="CP24" i="11"/>
  <c r="CQ24" i="11"/>
  <c r="CR24" i="11"/>
  <c r="CS24" i="11"/>
  <c r="CT24" i="11"/>
  <c r="CG25" i="11"/>
  <c r="CH25" i="11"/>
  <c r="CI25" i="11"/>
  <c r="CJ25" i="11"/>
  <c r="CK25" i="11"/>
  <c r="CL25" i="11"/>
  <c r="CM25" i="11"/>
  <c r="CN25" i="11"/>
  <c r="CO25" i="11"/>
  <c r="CP25" i="11"/>
  <c r="CQ25" i="11"/>
  <c r="CR25" i="11"/>
  <c r="CS25" i="11"/>
  <c r="CT25" i="11"/>
  <c r="CG26" i="11"/>
  <c r="CH26" i="11"/>
  <c r="CI26" i="11"/>
  <c r="CJ26" i="11"/>
  <c r="CK26" i="11"/>
  <c r="CL26" i="11"/>
  <c r="CM26" i="11"/>
  <c r="CN26" i="11"/>
  <c r="CO26" i="11"/>
  <c r="CP26" i="11"/>
  <c r="CQ26" i="11"/>
  <c r="CR26" i="11"/>
  <c r="CS26" i="11"/>
  <c r="CT26" i="11"/>
  <c r="CG27" i="11"/>
  <c r="CH27" i="11"/>
  <c r="CI27" i="11"/>
  <c r="CJ27" i="11"/>
  <c r="CK27" i="11"/>
  <c r="CL27" i="11"/>
  <c r="CM27" i="11"/>
  <c r="CN27" i="11"/>
  <c r="CO27" i="11"/>
  <c r="CP27" i="11"/>
  <c r="CQ27" i="11"/>
  <c r="CR27" i="11"/>
  <c r="CS27" i="11"/>
  <c r="CT27" i="11"/>
  <c r="CG28" i="11"/>
  <c r="CH28" i="11"/>
  <c r="CI28" i="11"/>
  <c r="CJ28" i="11"/>
  <c r="CK28" i="11"/>
  <c r="CL28" i="11"/>
  <c r="CM28" i="11"/>
  <c r="CN28" i="11"/>
  <c r="CO28" i="11"/>
  <c r="CP28" i="11"/>
  <c r="CQ28" i="11"/>
  <c r="CR28" i="11"/>
  <c r="CS28" i="11"/>
  <c r="CT28" i="11"/>
  <c r="CG29" i="11"/>
  <c r="CH29" i="11"/>
  <c r="CI29" i="11"/>
  <c r="CJ29" i="11"/>
  <c r="CK29" i="11"/>
  <c r="CL29" i="11"/>
  <c r="CM29" i="11"/>
  <c r="CN29" i="11"/>
  <c r="CO29" i="11"/>
  <c r="CP29" i="11"/>
  <c r="CQ29" i="11"/>
  <c r="CR29" i="11"/>
  <c r="CS29" i="11"/>
  <c r="CT29" i="11"/>
  <c r="CG30" i="11"/>
  <c r="CH30" i="11"/>
  <c r="CI30" i="11"/>
  <c r="CJ30" i="11"/>
  <c r="CK30" i="11"/>
  <c r="CL30" i="11"/>
  <c r="CM30" i="11"/>
  <c r="CN30" i="11"/>
  <c r="CO30" i="11"/>
  <c r="CP30" i="11"/>
  <c r="CQ30" i="11"/>
  <c r="CR30" i="11"/>
  <c r="CS30" i="11"/>
  <c r="CT30" i="11"/>
  <c r="BP11" i="11"/>
  <c r="BQ11" i="11"/>
  <c r="BR11" i="11"/>
  <c r="BS11" i="11"/>
  <c r="BT11" i="11"/>
  <c r="BU11" i="11"/>
  <c r="BV11" i="11"/>
  <c r="BW11" i="11"/>
  <c r="BX11" i="11"/>
  <c r="BY11" i="11"/>
  <c r="BZ11" i="11"/>
  <c r="CA11" i="11"/>
  <c r="CB11" i="11"/>
  <c r="CC11" i="11"/>
  <c r="BO11" i="11"/>
  <c r="AF11" i="11"/>
  <c r="CT11" i="11" s="1"/>
  <c r="DK11" i="11" s="1"/>
  <c r="AD11" i="11"/>
  <c r="CS11" i="11" s="1"/>
  <c r="AB11" i="11"/>
  <c r="CR11" i="11" s="1"/>
  <c r="DI11" i="11" s="1"/>
  <c r="Z11" i="11"/>
  <c r="CQ11" i="11" s="1"/>
  <c r="X11" i="11"/>
  <c r="CP11" i="11" s="1"/>
  <c r="V11" i="11"/>
  <c r="CO11" i="11" s="1"/>
  <c r="T11" i="11"/>
  <c r="CN11" i="11" s="1"/>
  <c r="DE11" i="11" s="1"/>
  <c r="R11" i="11"/>
  <c r="P11" i="11"/>
  <c r="CL11" i="11" s="1"/>
  <c r="DC11" i="11" s="1"/>
  <c r="N11" i="11"/>
  <c r="CK11" i="11" s="1"/>
  <c r="L11" i="11"/>
  <c r="CJ11" i="11" s="1"/>
  <c r="DA11" i="11" s="1"/>
  <c r="J11" i="11"/>
  <c r="CI11" i="11" s="1"/>
  <c r="H11" i="11"/>
  <c r="CH11" i="11" s="1"/>
  <c r="CY11" i="11" s="1"/>
  <c r="F11" i="11"/>
  <c r="D11" i="11"/>
  <c r="CF11" i="11" s="1"/>
  <c r="C9" i="16" s="1"/>
  <c r="B10" i="16"/>
  <c r="B11" i="16"/>
  <c r="B12" i="16"/>
  <c r="B13" i="16"/>
  <c r="B14" i="16"/>
  <c r="B15" i="16"/>
  <c r="B16" i="16"/>
  <c r="B17" i="16"/>
  <c r="B18" i="16"/>
  <c r="B19" i="16"/>
  <c r="B20" i="16"/>
  <c r="B21" i="16"/>
  <c r="B22" i="16"/>
  <c r="B23" i="16"/>
  <c r="B24" i="16"/>
  <c r="B25" i="16"/>
  <c r="B26" i="16"/>
  <c r="B27" i="16"/>
  <c r="B28" i="16"/>
  <c r="C8" i="16"/>
  <c r="A10" i="16"/>
  <c r="CW11" i="11" l="1"/>
  <c r="CZ11" i="11"/>
  <c r="F9" i="16"/>
  <c r="DF11" i="11"/>
  <c r="L9" i="16"/>
  <c r="DH11" i="11"/>
  <c r="N9" i="16"/>
  <c r="DG11" i="11"/>
  <c r="M9" i="16"/>
  <c r="H9" i="16"/>
  <c r="DB11" i="11"/>
  <c r="P9" i="16"/>
  <c r="DJ11" i="11"/>
  <c r="O9" i="16"/>
  <c r="E9" i="16"/>
  <c r="G9" i="16"/>
  <c r="CG11" i="11"/>
  <c r="Q9" i="16"/>
  <c r="CM11" i="11"/>
  <c r="K9" i="16"/>
  <c r="I9" i="16"/>
  <c r="AG175" i="10"/>
  <c r="O174" i="10"/>
  <c r="I174" i="10"/>
  <c r="S136" i="10"/>
  <c r="Q136" i="10"/>
  <c r="O136" i="10"/>
  <c r="I136" i="10"/>
  <c r="AK118" i="10"/>
  <c r="AI118" i="10"/>
  <c r="AA118" i="10"/>
  <c r="S117" i="10"/>
  <c r="Q117" i="10"/>
  <c r="I117"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6" i="10"/>
  <c r="E255" i="10"/>
  <c r="E254" i="10"/>
  <c r="E253" i="10"/>
  <c r="E251" i="10"/>
  <c r="E249" i="10"/>
  <c r="E245" i="10"/>
  <c r="E243" i="10"/>
  <c r="E241" i="10"/>
  <c r="E238" i="10"/>
  <c r="E237" i="10"/>
  <c r="E236" i="10"/>
  <c r="E235" i="10"/>
  <c r="E234" i="10"/>
  <c r="E232" i="10"/>
  <c r="E230" i="10"/>
  <c r="E226" i="10"/>
  <c r="E224" i="10"/>
  <c r="E222" i="10"/>
  <c r="E219" i="10"/>
  <c r="E218" i="10"/>
  <c r="E217" i="10"/>
  <c r="E216" i="10"/>
  <c r="E215" i="10"/>
  <c r="E213" i="10"/>
  <c r="E211" i="10"/>
  <c r="E207" i="10"/>
  <c r="E205" i="10"/>
  <c r="E203" i="10"/>
  <c r="E200" i="10"/>
  <c r="E199" i="10"/>
  <c r="E198" i="10"/>
  <c r="E197" i="10"/>
  <c r="E196" i="10"/>
  <c r="E194" i="10"/>
  <c r="E192" i="10"/>
  <c r="E188" i="10"/>
  <c r="E186" i="10"/>
  <c r="E184" i="10"/>
  <c r="E181" i="10"/>
  <c r="E180" i="10"/>
  <c r="E179" i="10"/>
  <c r="E178" i="10"/>
  <c r="E177" i="10"/>
  <c r="E172" i="10"/>
  <c r="E168" i="10"/>
  <c r="E166" i="10"/>
  <c r="E164" i="10"/>
  <c r="E163" i="10"/>
  <c r="E158" i="10"/>
  <c r="E153" i="10"/>
  <c r="E149" i="10"/>
  <c r="E147" i="10"/>
  <c r="E145" i="10"/>
  <c r="E139" i="10"/>
  <c r="E134" i="10"/>
  <c r="E131" i="10"/>
  <c r="E130" i="10"/>
  <c r="E128" i="10"/>
  <c r="E126" i="10"/>
  <c r="E125" i="10"/>
  <c r="E120" i="10"/>
  <c r="E115" i="10"/>
  <c r="E112" i="10"/>
  <c r="E111" i="10"/>
  <c r="E109" i="10"/>
  <c r="E107" i="10"/>
  <c r="E106" i="10"/>
  <c r="E101" i="10"/>
  <c r="E100" i="10"/>
  <c r="E99" i="10"/>
  <c r="E98" i="10"/>
  <c r="E97" i="10"/>
  <c r="E96" i="10"/>
  <c r="E95" i="10"/>
  <c r="E94" i="10"/>
  <c r="E92" i="10"/>
  <c r="E91" i="10"/>
  <c r="E90"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CN175" i="10"/>
  <c r="CM175" i="10"/>
  <c r="CL175" i="10"/>
  <c r="BT175" i="10"/>
  <c r="BS175" i="10"/>
  <c r="BR175" i="10"/>
  <c r="CH174" i="10"/>
  <c r="CG174" i="10"/>
  <c r="CF174" i="10"/>
  <c r="BM174" i="10"/>
  <c r="BL174" i="10"/>
  <c r="BK174" i="10"/>
  <c r="CN156" i="10"/>
  <c r="CM156" i="10"/>
  <c r="CL156" i="10"/>
  <c r="BT156" i="10"/>
  <c r="BS156" i="10"/>
  <c r="BR156" i="10"/>
  <c r="CH155" i="10"/>
  <c r="CG155" i="10"/>
  <c r="CF155" i="10"/>
  <c r="BM155" i="10"/>
  <c r="BL155" i="10"/>
  <c r="BK155" i="10"/>
  <c r="CQ137" i="10"/>
  <c r="CP137" i="10"/>
  <c r="CO137" i="10"/>
  <c r="CN137" i="10"/>
  <c r="CM137" i="10"/>
  <c r="CL137" i="10"/>
  <c r="BW137" i="10"/>
  <c r="BV137" i="10"/>
  <c r="BU137" i="10"/>
  <c r="BT137" i="10"/>
  <c r="BS137" i="10"/>
  <c r="BR137" i="10"/>
  <c r="CK136" i="10"/>
  <c r="CJ136" i="10"/>
  <c r="CI136" i="10"/>
  <c r="CH136" i="10"/>
  <c r="CG136" i="10"/>
  <c r="CF136" i="10"/>
  <c r="BP136" i="10"/>
  <c r="BO136" i="10"/>
  <c r="BN136" i="10"/>
  <c r="BM136" i="10"/>
  <c r="BL136" i="10"/>
  <c r="BK136" i="10"/>
  <c r="Q135" i="10"/>
  <c r="O135" i="10"/>
  <c r="I135" i="10"/>
  <c r="CP127" i="10"/>
  <c r="CM127" i="10"/>
  <c r="CL127" i="10"/>
  <c r="CJ127" i="10"/>
  <c r="CG127" i="10"/>
  <c r="CF127" i="10"/>
  <c r="BV127" i="10"/>
  <c r="BS127" i="10"/>
  <c r="BR127" i="10"/>
  <c r="BO127" i="10"/>
  <c r="BL127" i="10"/>
  <c r="BK127" i="10"/>
  <c r="BC124" i="10"/>
  <c r="BA124" i="10"/>
  <c r="AK124" i="10"/>
  <c r="AI124" i="10"/>
  <c r="S124" i="10"/>
  <c r="Q124" i="10"/>
  <c r="I124" i="10"/>
  <c r="CQ118" i="10"/>
  <c r="CP118" i="10"/>
  <c r="CN118" i="10"/>
  <c r="CM118" i="10"/>
  <c r="CL118" i="10"/>
  <c r="BW118" i="10"/>
  <c r="BV118" i="10"/>
  <c r="BT118" i="10"/>
  <c r="BS118" i="10"/>
  <c r="BR118" i="10"/>
  <c r="CK117" i="10"/>
  <c r="CJ117" i="10"/>
  <c r="CH117" i="10"/>
  <c r="CG117" i="10"/>
  <c r="CF117" i="10"/>
  <c r="BP117" i="10"/>
  <c r="BO117" i="10"/>
  <c r="BM117" i="10"/>
  <c r="BL117" i="10"/>
  <c r="BK117" i="10"/>
  <c r="Q116" i="10"/>
  <c r="I116" i="10"/>
  <c r="CV110" i="10"/>
  <c r="CS110" i="10"/>
  <c r="CR110" i="10"/>
  <c r="CC110" i="10"/>
  <c r="BZ110" i="10"/>
  <c r="BY110" i="10"/>
  <c r="CP108" i="10"/>
  <c r="CM108" i="10"/>
  <c r="CL108" i="10"/>
  <c r="CJ108" i="10"/>
  <c r="CG108" i="10"/>
  <c r="CF108" i="10"/>
  <c r="BV108" i="10"/>
  <c r="BS108" i="10"/>
  <c r="BR108" i="10"/>
  <c r="BO108" i="10"/>
  <c r="BL108" i="10"/>
  <c r="BK108" i="10"/>
  <c r="S105" i="10"/>
  <c r="Q105" i="10"/>
  <c r="I105" i="10"/>
  <c r="E290" i="10"/>
  <c r="E289" i="10"/>
  <c r="E288" i="10"/>
  <c r="E257" i="10"/>
  <c r="E252" i="10"/>
  <c r="E250" i="10"/>
  <c r="E248" i="10"/>
  <c r="E247" i="10"/>
  <c r="E244" i="10"/>
  <c r="E242" i="10"/>
  <c r="E240" i="10"/>
  <c r="E239" i="10"/>
  <c r="E233" i="10"/>
  <c r="E231" i="10"/>
  <c r="E229" i="10"/>
  <c r="E228" i="10"/>
  <c r="E225" i="10"/>
  <c r="E223" i="10"/>
  <c r="E221" i="10"/>
  <c r="E220" i="10"/>
  <c r="E214" i="10"/>
  <c r="E212" i="10"/>
  <c r="E210" i="10"/>
  <c r="E209" i="10"/>
  <c r="E206" i="10"/>
  <c r="E204" i="10"/>
  <c r="E202" i="10"/>
  <c r="E201" i="10"/>
  <c r="E195" i="10"/>
  <c r="E193" i="10"/>
  <c r="E191" i="10"/>
  <c r="E190" i="10"/>
  <c r="E187" i="10"/>
  <c r="E185" i="10"/>
  <c r="E183" i="10"/>
  <c r="E182" i="10"/>
  <c r="E176" i="10"/>
  <c r="E173" i="10"/>
  <c r="E171" i="10"/>
  <c r="E170" i="10"/>
  <c r="E169" i="10"/>
  <c r="E167" i="10"/>
  <c r="E165" i="10"/>
  <c r="E161" i="10"/>
  <c r="E160" i="10"/>
  <c r="E159" i="10"/>
  <c r="E157" i="10"/>
  <c r="E154" i="10"/>
  <c r="E152" i="10"/>
  <c r="E151" i="10"/>
  <c r="E150" i="10"/>
  <c r="E148" i="10"/>
  <c r="E146" i="10"/>
  <c r="E142" i="10"/>
  <c r="E141" i="10"/>
  <c r="E140" i="10"/>
  <c r="E138" i="10"/>
  <c r="E133" i="10"/>
  <c r="CX11" i="11" l="1"/>
  <c r="D9" i="16"/>
  <c r="J9" i="16"/>
  <c r="DD11" i="11"/>
  <c r="E132" i="10"/>
  <c r="E123" i="10"/>
  <c r="E122" i="10"/>
  <c r="E121" i="10"/>
  <c r="E119" i="10"/>
  <c r="E114" i="10"/>
  <c r="E113" i="10"/>
  <c r="E104" i="10"/>
  <c r="E103" i="10"/>
  <c r="E102" i="10"/>
  <c r="E93" i="10"/>
  <c r="E89" i="10"/>
  <c r="F1" i="5" l="1"/>
  <c r="C84" i="5" l="1"/>
  <c r="C66" i="5"/>
  <c r="C67" i="5"/>
  <c r="C68" i="5"/>
  <c r="C69" i="5"/>
  <c r="C70" i="5"/>
  <c r="C71" i="5"/>
  <c r="C65" i="5"/>
  <c r="C59" i="5"/>
  <c r="C60" i="5"/>
  <c r="C61" i="5"/>
  <c r="C62" i="5"/>
  <c r="C58" i="5"/>
  <c r="C74" i="5"/>
  <c r="C76" i="5"/>
  <c r="C77" i="5"/>
  <c r="C78" i="5"/>
  <c r="C79" i="5"/>
  <c r="C80" i="5"/>
  <c r="C81" i="5"/>
  <c r="C75" i="5"/>
  <c r="J58" i="5"/>
  <c r="J59" i="5"/>
  <c r="J11" i="5"/>
  <c r="K11" i="5" s="1"/>
  <c r="J60" i="5"/>
  <c r="J32" i="5" s="1"/>
  <c r="J62" i="5"/>
  <c r="J10" i="5"/>
  <c r="K10" i="5" s="1"/>
  <c r="J61" i="5"/>
  <c r="J21" i="5" s="1"/>
  <c r="J22" i="5" s="1"/>
  <c r="J75" i="5" s="1"/>
  <c r="J9" i="5"/>
  <c r="L9" i="5" s="1"/>
  <c r="J8" i="5"/>
  <c r="L8" i="5" s="1"/>
  <c r="L7" i="5"/>
  <c r="K7" i="5"/>
  <c r="J33" i="5" l="1"/>
  <c r="J34" i="5" s="1"/>
  <c r="E63" i="5"/>
  <c r="J12" i="5"/>
  <c r="J13" i="5" s="1"/>
  <c r="K13" i="5" s="1"/>
  <c r="J52" i="5"/>
  <c r="J53" i="5" s="1"/>
  <c r="L53" i="5" s="1"/>
  <c r="L32" i="5"/>
  <c r="K32" i="5"/>
  <c r="J23" i="5"/>
  <c r="L21" i="5"/>
  <c r="K22" i="5"/>
  <c r="K21" i="5"/>
  <c r="L11" i="5"/>
  <c r="L10" i="5"/>
  <c r="K9" i="5"/>
  <c r="K8" i="5"/>
  <c r="J85" i="5" l="1"/>
  <c r="K34" i="5"/>
  <c r="J35" i="5"/>
  <c r="L34" i="5"/>
  <c r="L12" i="5"/>
  <c r="K12" i="5"/>
  <c r="J14" i="5"/>
  <c r="J67" i="5" s="1"/>
  <c r="J66" i="5"/>
  <c r="L13" i="5"/>
  <c r="K52" i="5"/>
  <c r="K53" i="5"/>
  <c r="L52" i="5"/>
  <c r="J54" i="5"/>
  <c r="J102" i="5" s="1"/>
  <c r="J100" i="5"/>
  <c r="K33" i="5"/>
  <c r="L33" i="5"/>
  <c r="K23" i="5"/>
  <c r="J76" i="5"/>
  <c r="J24" i="5"/>
  <c r="J77" i="5" s="1"/>
  <c r="L23" i="5"/>
  <c r="L22" i="5"/>
  <c r="J36" i="5" l="1"/>
  <c r="J86" i="5"/>
  <c r="L35" i="5"/>
  <c r="K35" i="5"/>
  <c r="J15" i="5"/>
  <c r="J68" i="5" s="1"/>
  <c r="L14" i="5"/>
  <c r="K14" i="5"/>
  <c r="K54" i="5"/>
  <c r="J101" i="5"/>
  <c r="E103" i="5" s="1"/>
  <c r="L54" i="5"/>
  <c r="L24" i="5"/>
  <c r="J25" i="5"/>
  <c r="K24" i="5"/>
  <c r="J87" i="5" l="1"/>
  <c r="L36" i="5"/>
  <c r="K36" i="5"/>
  <c r="J37" i="5"/>
  <c r="K15" i="5"/>
  <c r="L15" i="5"/>
  <c r="J16" i="5"/>
  <c r="J17" i="5" s="1"/>
  <c r="J69" i="5" s="1"/>
  <c r="J26" i="5"/>
  <c r="J78" i="5" s="1"/>
  <c r="L25" i="5"/>
  <c r="K25" i="5"/>
  <c r="K37" i="5" l="1"/>
  <c r="J38" i="5"/>
  <c r="L37" i="5"/>
  <c r="L16" i="5"/>
  <c r="K16" i="5"/>
  <c r="J18" i="5"/>
  <c r="J19" i="5" s="1"/>
  <c r="J70" i="5" s="1"/>
  <c r="K17" i="5"/>
  <c r="L17" i="5"/>
  <c r="J27" i="5"/>
  <c r="L26" i="5"/>
  <c r="K26" i="5"/>
  <c r="L38" i="5" l="1"/>
  <c r="K38" i="5"/>
  <c r="J39" i="5"/>
  <c r="J88" i="5"/>
  <c r="J20" i="5"/>
  <c r="J65" i="5" s="1"/>
  <c r="K18" i="5"/>
  <c r="L18" i="5"/>
  <c r="J28" i="5"/>
  <c r="K27" i="5"/>
  <c r="L27" i="5"/>
  <c r="J40" i="5" l="1"/>
  <c r="K39" i="5"/>
  <c r="L39" i="5"/>
  <c r="J71" i="5"/>
  <c r="J105" i="5" s="1"/>
  <c r="J29" i="5"/>
  <c r="J80" i="5" s="1"/>
  <c r="J79" i="5"/>
  <c r="K19" i="5"/>
  <c r="L19" i="5"/>
  <c r="K28" i="5"/>
  <c r="L28" i="5"/>
  <c r="K40" i="5" l="1"/>
  <c r="L40" i="5"/>
  <c r="J41" i="5"/>
  <c r="J51" i="5" s="1"/>
  <c r="J89" i="5"/>
  <c r="E72" i="5"/>
  <c r="E105" i="5" s="1"/>
  <c r="L29" i="5"/>
  <c r="K29" i="5"/>
  <c r="K20" i="5"/>
  <c r="L20" i="5"/>
  <c r="J30" i="5"/>
  <c r="J98" i="5" l="1"/>
  <c r="J97" i="5"/>
  <c r="J42" i="5"/>
  <c r="L41" i="5"/>
  <c r="K41" i="5"/>
  <c r="K30" i="5"/>
  <c r="L30" i="5"/>
  <c r="J31" i="5"/>
  <c r="K51" i="5" l="1"/>
  <c r="L51" i="5"/>
  <c r="J44" i="5"/>
  <c r="K42" i="5"/>
  <c r="L42" i="5"/>
  <c r="J43" i="5"/>
  <c r="J81" i="5"/>
  <c r="J106" i="5" s="1"/>
  <c r="J74" i="5"/>
  <c r="K31" i="5"/>
  <c r="L31" i="5"/>
  <c r="J90" i="5" l="1"/>
  <c r="L43" i="5"/>
  <c r="J45" i="5"/>
  <c r="K43" i="5"/>
  <c r="K44" i="5"/>
  <c r="J46" i="5"/>
  <c r="L44" i="5"/>
  <c r="J91" i="5"/>
  <c r="E82" i="5"/>
  <c r="E106" i="5"/>
  <c r="J93" i="5" l="1"/>
  <c r="K46" i="5"/>
  <c r="L46" i="5"/>
  <c r="L45" i="5"/>
  <c r="J47" i="5"/>
  <c r="J92" i="5"/>
  <c r="K45" i="5"/>
  <c r="L47" i="5" l="1"/>
  <c r="J48" i="5"/>
  <c r="K47" i="5"/>
  <c r="J50" i="5" l="1"/>
  <c r="K48" i="5"/>
  <c r="L48" i="5"/>
  <c r="J49" i="5"/>
  <c r="J94" i="5" l="1"/>
  <c r="K49" i="5"/>
  <c r="L49" i="5"/>
  <c r="J95" i="5"/>
  <c r="K50" i="5"/>
  <c r="L50" i="5"/>
  <c r="J84" i="5"/>
  <c r="E96" i="5" l="1"/>
  <c r="J109" i="5"/>
  <c r="E109" i="5" s="1"/>
  <c r="J108" i="5"/>
  <c r="E108" i="5" s="1"/>
  <c r="J107" i="5"/>
  <c r="E107" i="5" l="1"/>
  <c r="E111" i="5" s="1"/>
  <c r="E4" i="5" s="1"/>
  <c r="B7" i="11" s="1"/>
  <c r="C8" i="11" l="1"/>
  <c r="C5" i="11"/>
  <c r="B5" i="16" s="1"/>
  <c r="L15" i="20" s="1"/>
  <c r="C5" i="22" l="1"/>
  <c r="G24" i="11"/>
  <c r="U28" i="11"/>
  <c r="AC15" i="11"/>
  <c r="AE16" i="11"/>
  <c r="C12" i="11"/>
  <c r="G13" i="11"/>
  <c r="C26" i="11"/>
  <c r="AA30" i="11"/>
  <c r="AA26" i="11"/>
  <c r="I24" i="11"/>
  <c r="S28" i="11"/>
  <c r="K15" i="11"/>
  <c r="AE15" i="11"/>
  <c r="E13" i="11"/>
  <c r="M12" i="11"/>
  <c r="Q28" i="11"/>
  <c r="O22" i="11"/>
  <c r="G20" i="11"/>
  <c r="AA17" i="11"/>
  <c r="M14" i="11"/>
  <c r="S29" i="11"/>
  <c r="I26" i="11"/>
  <c r="U16" i="11"/>
  <c r="AE17" i="11"/>
  <c r="Y16" i="11"/>
  <c r="AC23" i="11"/>
  <c r="AA29" i="11"/>
  <c r="S17" i="11"/>
  <c r="I22" i="11"/>
  <c r="S15" i="11"/>
  <c r="O12" i="11"/>
  <c r="M22" i="11"/>
  <c r="AA21" i="11"/>
  <c r="W28" i="11"/>
  <c r="O21" i="11"/>
  <c r="M18" i="11"/>
  <c r="I16" i="11"/>
  <c r="E14" i="11"/>
  <c r="S19" i="11"/>
  <c r="W26" i="11"/>
  <c r="U21" i="11"/>
  <c r="M23" i="11"/>
  <c r="K18" i="11"/>
  <c r="O23" i="11"/>
  <c r="O27" i="11"/>
  <c r="M20" i="11"/>
  <c r="AE24" i="11"/>
  <c r="AC24" i="11"/>
  <c r="AC28" i="11"/>
  <c r="Y21" i="11"/>
  <c r="E12" i="11"/>
  <c r="AC30" i="11"/>
  <c r="E24" i="11"/>
  <c r="M24" i="11"/>
  <c r="S24" i="11"/>
  <c r="O25" i="11"/>
  <c r="Y28" i="11"/>
  <c r="AA20" i="11"/>
  <c r="W24" i="11"/>
  <c r="S16" i="11"/>
  <c r="S27" i="11"/>
  <c r="K13" i="11"/>
  <c r="U27" i="11"/>
  <c r="Y15" i="11"/>
  <c r="U25" i="11"/>
  <c r="AC14" i="11"/>
  <c r="Q26" i="11"/>
  <c r="AE18" i="11"/>
  <c r="U17" i="11"/>
  <c r="AE23" i="11"/>
  <c r="S13" i="11"/>
  <c r="O16" i="11"/>
  <c r="K30" i="11"/>
  <c r="I19" i="11"/>
  <c r="I14" i="11"/>
  <c r="Y19" i="11"/>
  <c r="O29" i="11"/>
  <c r="W23" i="11"/>
  <c r="Y27" i="11"/>
  <c r="K22" i="11"/>
  <c r="E18" i="11"/>
  <c r="C20" i="11"/>
  <c r="U19" i="11"/>
  <c r="C27" i="11"/>
  <c r="AC13" i="11"/>
  <c r="S25" i="11"/>
  <c r="Y17" i="11"/>
  <c r="S21" i="11"/>
  <c r="AE30" i="11"/>
  <c r="Q19" i="11"/>
  <c r="E23" i="11"/>
  <c r="AC18" i="11"/>
  <c r="G18" i="11"/>
  <c r="M26" i="11"/>
  <c r="G15" i="11"/>
  <c r="Y24" i="11"/>
  <c r="U20" i="11"/>
  <c r="C19" i="11"/>
  <c r="AC19" i="11"/>
  <c r="O28" i="11"/>
  <c r="O13" i="11"/>
  <c r="W15" i="11"/>
  <c r="E19" i="11"/>
  <c r="C16" i="11"/>
  <c r="C23" i="11"/>
  <c r="W30" i="11"/>
  <c r="E22" i="11"/>
  <c r="Q30" i="11"/>
  <c r="Y30" i="11"/>
  <c r="U18" i="11"/>
  <c r="S23" i="11"/>
  <c r="Q16" i="11"/>
  <c r="W17" i="11"/>
  <c r="K23" i="11"/>
  <c r="W19" i="11"/>
  <c r="W16" i="11"/>
  <c r="AC29" i="11"/>
  <c r="C15" i="11"/>
  <c r="M17" i="11"/>
  <c r="AA23" i="11"/>
  <c r="Y22" i="11"/>
  <c r="AE12" i="11"/>
  <c r="C18" i="11"/>
  <c r="U14" i="11"/>
  <c r="U15" i="11"/>
  <c r="E27" i="11"/>
  <c r="K21" i="11"/>
  <c r="W14" i="11"/>
  <c r="Q21" i="11"/>
  <c r="S30" i="11"/>
  <c r="AA15" i="11"/>
  <c r="C24" i="11"/>
  <c r="Q17" i="11"/>
  <c r="Y18" i="11"/>
  <c r="AE22" i="11"/>
  <c r="K29" i="11"/>
  <c r="U29" i="11"/>
  <c r="Y20" i="11"/>
  <c r="Q23" i="11"/>
  <c r="AA14" i="11"/>
  <c r="G12" i="11"/>
  <c r="K14" i="11"/>
  <c r="Y23" i="11"/>
  <c r="O18" i="11"/>
  <c r="E30" i="11"/>
  <c r="K16" i="11"/>
  <c r="AA25" i="11"/>
  <c r="U12" i="11"/>
  <c r="W13" i="11"/>
  <c r="AE29" i="11"/>
  <c r="I20" i="11"/>
  <c r="C25" i="11"/>
  <c r="O26" i="11"/>
  <c r="U30" i="11"/>
  <c r="Q20" i="11"/>
  <c r="M30" i="11"/>
  <c r="M16" i="11"/>
  <c r="AE20" i="11"/>
  <c r="K24" i="11"/>
  <c r="O17" i="11"/>
  <c r="Y25" i="11"/>
  <c r="C22" i="11"/>
  <c r="U23" i="11"/>
  <c r="G29" i="11"/>
  <c r="E17" i="11"/>
  <c r="M27" i="11"/>
  <c r="AE27" i="11"/>
  <c r="AA12" i="11"/>
  <c r="I13" i="11"/>
  <c r="I15" i="11"/>
  <c r="W22" i="11"/>
  <c r="M13" i="11"/>
  <c r="Q25" i="11"/>
  <c r="C30" i="11"/>
  <c r="I17" i="11"/>
  <c r="M19" i="11"/>
  <c r="W27" i="11"/>
  <c r="C21" i="11"/>
  <c r="I21" i="11"/>
  <c r="S14" i="11"/>
  <c r="I23" i="11"/>
  <c r="K25" i="11"/>
  <c r="G21" i="11"/>
  <c r="C13" i="11"/>
  <c r="AA18" i="11"/>
  <c r="M29" i="11"/>
  <c r="Q15" i="11"/>
  <c r="I25" i="11"/>
  <c r="G26" i="11"/>
  <c r="AE25" i="11"/>
  <c r="AC16" i="11"/>
  <c r="AA27" i="11"/>
  <c r="S22" i="11"/>
  <c r="I27" i="11"/>
  <c r="C28" i="11"/>
  <c r="AC27" i="11"/>
  <c r="G17" i="11"/>
  <c r="Q12" i="11"/>
  <c r="K20" i="11"/>
  <c r="O14" i="11"/>
  <c r="Y26" i="11"/>
  <c r="S12" i="11"/>
  <c r="W29" i="11"/>
  <c r="M28" i="11"/>
  <c r="G23" i="11"/>
  <c r="K12" i="11"/>
  <c r="U13" i="11"/>
  <c r="Q27" i="11"/>
  <c r="AA13" i="11"/>
  <c r="AE14" i="11"/>
  <c r="G30" i="11"/>
  <c r="Q22" i="11"/>
  <c r="C14" i="11"/>
  <c r="AE21" i="11"/>
  <c r="W18" i="11"/>
  <c r="G19" i="11"/>
  <c r="S18" i="11"/>
  <c r="AE26" i="11"/>
  <c r="E21" i="11"/>
  <c r="C17" i="11"/>
  <c r="K28" i="11"/>
  <c r="W25" i="11"/>
  <c r="S26" i="11"/>
  <c r="AC21" i="11"/>
  <c r="G25" i="11"/>
  <c r="AC17" i="11"/>
  <c r="AA16" i="11"/>
  <c r="AE28" i="11"/>
  <c r="Q24" i="11"/>
  <c r="G27" i="11"/>
  <c r="Q29" i="11"/>
  <c r="W12" i="11"/>
  <c r="E15" i="11"/>
  <c r="I29" i="11"/>
  <c r="M21" i="11"/>
  <c r="AE13" i="11"/>
  <c r="K26" i="11"/>
  <c r="E28" i="11"/>
  <c r="G28" i="11"/>
  <c r="S20" i="11"/>
  <c r="O24" i="11"/>
  <c r="C29" i="11"/>
  <c r="O30" i="11"/>
  <c r="I18" i="11"/>
  <c r="E20" i="11"/>
  <c r="W20" i="11"/>
  <c r="O20" i="11"/>
  <c r="E26" i="11"/>
  <c r="E16" i="11"/>
  <c r="I28" i="11"/>
  <c r="I12" i="11"/>
  <c r="AE19" i="11"/>
  <c r="Y13" i="11"/>
  <c r="G14" i="11"/>
  <c r="AC26" i="11"/>
  <c r="AC25" i="11"/>
  <c r="I30" i="11"/>
  <c r="AA19" i="11"/>
  <c r="AC12" i="11"/>
  <c r="AA28" i="11"/>
  <c r="Q18" i="11"/>
  <c r="M15" i="11"/>
  <c r="U26" i="11"/>
  <c r="E29" i="11"/>
  <c r="Y29" i="11"/>
  <c r="M25" i="11"/>
  <c r="U24" i="11"/>
  <c r="E25" i="11"/>
  <c r="AA22" i="11"/>
  <c r="AC20" i="11"/>
  <c r="AA24" i="11"/>
  <c r="O15" i="11"/>
  <c r="K27" i="11"/>
  <c r="Y12" i="11"/>
  <c r="G22" i="11"/>
  <c r="Q13" i="11"/>
  <c r="K17" i="11"/>
  <c r="O19" i="11"/>
  <c r="Q14" i="11"/>
  <c r="AC22" i="11"/>
  <c r="K19" i="11"/>
  <c r="U22" i="11"/>
  <c r="W21" i="11"/>
  <c r="Y14" i="11"/>
  <c r="G16" i="11"/>
  <c r="K73" i="22" l="1"/>
  <c r="K72" i="22"/>
  <c r="AW14" i="11"/>
  <c r="AX14" i="11"/>
  <c r="BV14" i="11"/>
  <c r="DD14" i="11" s="1"/>
  <c r="J12" i="16" s="1"/>
  <c r="AY26" i="11"/>
  <c r="BW26" i="11"/>
  <c r="DE26" i="11" s="1"/>
  <c r="K24" i="16" s="1"/>
  <c r="AZ26" i="11"/>
  <c r="AN21" i="11"/>
  <c r="BQ21" i="11"/>
  <c r="CY21" i="11" s="1"/>
  <c r="E19" i="16" s="1"/>
  <c r="AM21" i="11"/>
  <c r="BK22" i="11"/>
  <c r="BL22" i="11"/>
  <c r="CC22" i="11"/>
  <c r="DK22" i="11" s="1"/>
  <c r="Q20" i="16" s="1"/>
  <c r="BP19" i="11"/>
  <c r="CX19" i="11" s="1"/>
  <c r="D17" i="16" s="1"/>
  <c r="AK19" i="11"/>
  <c r="AL19" i="11"/>
  <c r="BZ27" i="11"/>
  <c r="DH27" i="11" s="1"/>
  <c r="N25" i="16" s="1"/>
  <c r="BF27" i="11"/>
  <c r="BE27" i="11"/>
  <c r="BB27" i="11"/>
  <c r="BX27" i="11"/>
  <c r="DF27" i="11" s="1"/>
  <c r="L25" i="16" s="1"/>
  <c r="BA27" i="11"/>
  <c r="BK24" i="11"/>
  <c r="BL24" i="11"/>
  <c r="CC24" i="11"/>
  <c r="DK24" i="11" s="1"/>
  <c r="Q22" i="16" s="1"/>
  <c r="AV12" i="11"/>
  <c r="AU12" i="11"/>
  <c r="BU12" i="11"/>
  <c r="DC12" i="11" s="1"/>
  <c r="I10" i="16" s="1"/>
  <c r="BX16" i="11"/>
  <c r="DF16" i="11" s="1"/>
  <c r="L14" i="16" s="1"/>
  <c r="BA16" i="11"/>
  <c r="BB16" i="11"/>
  <c r="AJ26" i="11"/>
  <c r="BO26" i="11"/>
  <c r="CW26" i="11" s="1"/>
  <c r="C24" i="16" s="1"/>
  <c r="AI26" i="11"/>
  <c r="AU19" i="11"/>
  <c r="AV19" i="11"/>
  <c r="BU19" i="11"/>
  <c r="DC19" i="11" s="1"/>
  <c r="I17" i="16" s="1"/>
  <c r="CB20" i="11"/>
  <c r="DJ20" i="11" s="1"/>
  <c r="P18" i="16" s="1"/>
  <c r="BJ20" i="11"/>
  <c r="BI20" i="11"/>
  <c r="BT15" i="11"/>
  <c r="DB15" i="11" s="1"/>
  <c r="H13" i="16" s="1"/>
  <c r="AT15" i="11"/>
  <c r="AS15" i="11"/>
  <c r="AM14" i="11"/>
  <c r="BQ14" i="11"/>
  <c r="CY14" i="11" s="1"/>
  <c r="E12" i="16" s="1"/>
  <c r="AN14" i="11"/>
  <c r="BD20" i="11"/>
  <c r="BY20" i="11"/>
  <c r="DG20" i="11" s="1"/>
  <c r="M18" i="16" s="1"/>
  <c r="BC20" i="11"/>
  <c r="AL28" i="11"/>
  <c r="BP28" i="11"/>
  <c r="CX28" i="11" s="1"/>
  <c r="D26" i="16" s="1"/>
  <c r="AK28" i="11"/>
  <c r="AM27" i="11"/>
  <c r="AN27" i="11"/>
  <c r="BQ27" i="11"/>
  <c r="CY27" i="11" s="1"/>
  <c r="E25" i="16" s="1"/>
  <c r="BD25" i="11"/>
  <c r="BC25" i="11"/>
  <c r="BY25" i="11"/>
  <c r="DG25" i="11" s="1"/>
  <c r="M23" i="16" s="1"/>
  <c r="BK21" i="11"/>
  <c r="BL21" i="11"/>
  <c r="CC21" i="11"/>
  <c r="DK21" i="11" s="1"/>
  <c r="Q19" i="16" s="1"/>
  <c r="BS12" i="11"/>
  <c r="DA12" i="11" s="1"/>
  <c r="G10" i="16" s="1"/>
  <c r="AR12" i="11"/>
  <c r="AQ12" i="11"/>
  <c r="AW12" i="11"/>
  <c r="BV12" i="11"/>
  <c r="DD12" i="11" s="1"/>
  <c r="J10" i="16" s="1"/>
  <c r="AX12" i="11"/>
  <c r="CC25" i="11"/>
  <c r="DK25" i="11" s="1"/>
  <c r="Q23" i="16" s="1"/>
  <c r="BL25" i="11"/>
  <c r="BK25" i="11"/>
  <c r="AQ25" i="11"/>
  <c r="BS25" i="11"/>
  <c r="DA25" i="11" s="1"/>
  <c r="G23" i="16" s="1"/>
  <c r="AR25" i="11"/>
  <c r="AI30" i="11"/>
  <c r="BO30" i="11"/>
  <c r="CW30" i="11" s="1"/>
  <c r="C28" i="16" s="1"/>
  <c r="AJ30" i="11"/>
  <c r="BT27" i="11"/>
  <c r="DB27" i="11" s="1"/>
  <c r="H25" i="16" s="1"/>
  <c r="AT27" i="11"/>
  <c r="AS27" i="11"/>
  <c r="CC20" i="11"/>
  <c r="DK20" i="11" s="1"/>
  <c r="Q18" i="16" s="1"/>
  <c r="BK20" i="11"/>
  <c r="BL20" i="11"/>
  <c r="BL29" i="11"/>
  <c r="CC29" i="11"/>
  <c r="DK29" i="11" s="1"/>
  <c r="Q27" i="16" s="1"/>
  <c r="BK29" i="11"/>
  <c r="BS14" i="11"/>
  <c r="DA14" i="11" s="1"/>
  <c r="G12" i="16" s="1"/>
  <c r="AQ14" i="11"/>
  <c r="AR14" i="11"/>
  <c r="BF18" i="11"/>
  <c r="BZ18" i="11"/>
  <c r="DH18" i="11" s="1"/>
  <c r="N16" i="16" s="1"/>
  <c r="BE18" i="11"/>
  <c r="AL27" i="11"/>
  <c r="AK27" i="11"/>
  <c r="BP27" i="11"/>
  <c r="CX27" i="11" s="1"/>
  <c r="D25" i="16" s="1"/>
  <c r="AI15" i="11"/>
  <c r="BO15" i="11"/>
  <c r="CW15" i="11" s="1"/>
  <c r="C13" i="16" s="1"/>
  <c r="AJ15" i="11"/>
  <c r="BB18" i="11"/>
  <c r="BA18" i="11"/>
  <c r="BX18" i="11"/>
  <c r="DF18" i="11" s="1"/>
  <c r="L16" i="16" s="1"/>
  <c r="BY15" i="11"/>
  <c r="DG15" i="11" s="1"/>
  <c r="M13" i="16" s="1"/>
  <c r="BC15" i="11"/>
  <c r="BD15" i="11"/>
  <c r="BT26" i="11"/>
  <c r="DB26" i="11" s="1"/>
  <c r="H24" i="16" s="1"/>
  <c r="AS26" i="11"/>
  <c r="AT26" i="11"/>
  <c r="BW25" i="11"/>
  <c r="DE25" i="11" s="1"/>
  <c r="K23" i="16" s="1"/>
  <c r="AZ25" i="11"/>
  <c r="AY25" i="11"/>
  <c r="BY23" i="11"/>
  <c r="DG23" i="11" s="1"/>
  <c r="M21" i="16" s="1"/>
  <c r="BD23" i="11"/>
  <c r="BC23" i="11"/>
  <c r="CC23" i="11"/>
  <c r="DK23" i="11" s="1"/>
  <c r="Q21" i="16" s="1"/>
  <c r="BL23" i="11"/>
  <c r="BK23" i="11"/>
  <c r="AQ13" i="11"/>
  <c r="BS13" i="11"/>
  <c r="DA13" i="11" s="1"/>
  <c r="G11" i="16" s="1"/>
  <c r="AR13" i="11"/>
  <c r="BT24" i="11"/>
  <c r="DB24" i="11" s="1"/>
  <c r="H22" i="16" s="1"/>
  <c r="AS24" i="11"/>
  <c r="AT24" i="11"/>
  <c r="AT20" i="11"/>
  <c r="AS20" i="11"/>
  <c r="BT20" i="11"/>
  <c r="DB20" i="11" s="1"/>
  <c r="H18" i="16" s="1"/>
  <c r="AK14" i="11"/>
  <c r="AL14" i="11"/>
  <c r="BP14" i="11"/>
  <c r="CX14" i="11" s="1"/>
  <c r="D12" i="16" s="1"/>
  <c r="BW15" i="11"/>
  <c r="DE15" i="11" s="1"/>
  <c r="K13" i="16" s="1"/>
  <c r="AY15" i="11"/>
  <c r="AZ15" i="11"/>
  <c r="AO26" i="11"/>
  <c r="BR26" i="11"/>
  <c r="CZ26" i="11" s="1"/>
  <c r="F24" i="16" s="1"/>
  <c r="AP26" i="11"/>
  <c r="BP13" i="11"/>
  <c r="CX13" i="11" s="1"/>
  <c r="D11" i="16" s="1"/>
  <c r="AL13" i="11"/>
  <c r="AK13" i="11"/>
  <c r="AN13" i="11"/>
  <c r="AM13" i="11"/>
  <c r="BQ13" i="11"/>
  <c r="CY13" i="11" s="1"/>
  <c r="E11" i="16" s="1"/>
  <c r="AV20" i="11"/>
  <c r="AU20" i="11"/>
  <c r="BU20" i="11"/>
  <c r="DC20" i="11" s="1"/>
  <c r="I18" i="16" s="1"/>
  <c r="BA13" i="11"/>
  <c r="BX13" i="11"/>
  <c r="DF13" i="11" s="1"/>
  <c r="L11" i="16" s="1"/>
  <c r="BB13" i="11"/>
  <c r="CC27" i="11"/>
  <c r="DK27" i="11" s="1"/>
  <c r="Q25" i="16" s="1"/>
  <c r="BK27" i="11"/>
  <c r="BL27" i="11"/>
  <c r="AQ21" i="11"/>
  <c r="BS21" i="11"/>
  <c r="DA21" i="11" s="1"/>
  <c r="G19" i="16" s="1"/>
  <c r="AR21" i="11"/>
  <c r="BZ17" i="11"/>
  <c r="DH17" i="11" s="1"/>
  <c r="N15" i="16" s="1"/>
  <c r="BF17" i="11"/>
  <c r="BE17" i="11"/>
  <c r="BW13" i="11"/>
  <c r="DE13" i="11" s="1"/>
  <c r="K11" i="16" s="1"/>
  <c r="AZ13" i="11"/>
  <c r="AY13" i="11"/>
  <c r="AY24" i="11"/>
  <c r="AZ24" i="11"/>
  <c r="BW24" i="11"/>
  <c r="DE24" i="11" s="1"/>
  <c r="K22" i="16" s="1"/>
  <c r="AT12" i="11"/>
  <c r="BT12" i="11"/>
  <c r="DB12" i="11" s="1"/>
  <c r="H10" i="16" s="1"/>
  <c r="AS12" i="11"/>
  <c r="AN16" i="11"/>
  <c r="AM16" i="11"/>
  <c r="BQ16" i="11"/>
  <c r="CY16" i="11" s="1"/>
  <c r="E14" i="16" s="1"/>
  <c r="BS17" i="11"/>
  <c r="DA17" i="11" s="1"/>
  <c r="G15" i="16" s="1"/>
  <c r="AQ17" i="11"/>
  <c r="AR17" i="11"/>
  <c r="CA22" i="11"/>
  <c r="DI22" i="11" s="1"/>
  <c r="O20" i="16" s="1"/>
  <c r="BH22" i="11"/>
  <c r="BG22" i="11"/>
  <c r="BV18" i="11"/>
  <c r="DD18" i="11" s="1"/>
  <c r="J16" i="16" s="1"/>
  <c r="AW18" i="11"/>
  <c r="AX18" i="11"/>
  <c r="BF13" i="11"/>
  <c r="BE13" i="11"/>
  <c r="BZ13" i="11"/>
  <c r="DH13" i="11" s="1"/>
  <c r="N11" i="16" s="1"/>
  <c r="BP20" i="11"/>
  <c r="CX20" i="11" s="1"/>
  <c r="D18" i="16" s="1"/>
  <c r="AK20" i="11"/>
  <c r="AL20" i="11"/>
  <c r="AQ26" i="11"/>
  <c r="BS26" i="11"/>
  <c r="DA26" i="11" s="1"/>
  <c r="G24" i="16" s="1"/>
  <c r="AR26" i="11"/>
  <c r="AX24" i="11"/>
  <c r="AW24" i="11"/>
  <c r="BV24" i="11"/>
  <c r="DD24" i="11" s="1"/>
  <c r="J22" i="16" s="1"/>
  <c r="AQ28" i="11"/>
  <c r="BS28" i="11"/>
  <c r="DA28" i="11" s="1"/>
  <c r="G26" i="16" s="1"/>
  <c r="AR28" i="11"/>
  <c r="AJ14" i="11"/>
  <c r="AI14" i="11"/>
  <c r="BO14" i="11"/>
  <c r="CW14" i="11" s="1"/>
  <c r="C12" i="16" s="1"/>
  <c r="AN23" i="11"/>
  <c r="BQ23" i="11"/>
  <c r="CY23" i="11" s="1"/>
  <c r="E21" i="16" s="1"/>
  <c r="AM23" i="11"/>
  <c r="AN17" i="11"/>
  <c r="AM17" i="11"/>
  <c r="BQ17" i="11"/>
  <c r="CY17" i="11" s="1"/>
  <c r="E15" i="16" s="1"/>
  <c r="AN26" i="11"/>
  <c r="AM26" i="11"/>
  <c r="BQ26" i="11"/>
  <c r="CY26" i="11" s="1"/>
  <c r="E24" i="16" s="1"/>
  <c r="BR23" i="11"/>
  <c r="CZ23" i="11" s="1"/>
  <c r="F21" i="16" s="1"/>
  <c r="AP23" i="11"/>
  <c r="AO23" i="11"/>
  <c r="AW25" i="11"/>
  <c r="BV25" i="11"/>
  <c r="DD25" i="11" s="1"/>
  <c r="J23" i="16" s="1"/>
  <c r="AX25" i="11"/>
  <c r="BP17" i="11"/>
  <c r="CX17" i="11" s="1"/>
  <c r="D15" i="16" s="1"/>
  <c r="AL17" i="11"/>
  <c r="AK17" i="11"/>
  <c r="AT16" i="11"/>
  <c r="AS16" i="11"/>
  <c r="BT16" i="11"/>
  <c r="DB16" i="11" s="1"/>
  <c r="H14" i="16" s="1"/>
  <c r="BD13" i="11"/>
  <c r="BY13" i="11"/>
  <c r="DG13" i="11" s="1"/>
  <c r="M11" i="16" s="1"/>
  <c r="BC13" i="11"/>
  <c r="AN12" i="11"/>
  <c r="BQ12" i="11"/>
  <c r="CY12" i="11" s="1"/>
  <c r="E10" i="16" s="1"/>
  <c r="AM12" i="11"/>
  <c r="AX17" i="11"/>
  <c r="AW17" i="11"/>
  <c r="BV17" i="11"/>
  <c r="DD17" i="11" s="1"/>
  <c r="J15" i="16" s="1"/>
  <c r="BX15" i="11"/>
  <c r="DF15" i="11" s="1"/>
  <c r="L13" i="16" s="1"/>
  <c r="BB15" i="11"/>
  <c r="BA15" i="11"/>
  <c r="CB29" i="11"/>
  <c r="DJ29" i="11" s="1"/>
  <c r="P27" i="16" s="1"/>
  <c r="BI29" i="11"/>
  <c r="BJ29" i="11"/>
  <c r="BZ30" i="11"/>
  <c r="DH30" i="11" s="1"/>
  <c r="N28" i="16" s="1"/>
  <c r="BE30" i="11"/>
  <c r="BF30" i="11"/>
  <c r="BU13" i="11"/>
  <c r="DC13" i="11" s="1"/>
  <c r="I11" i="16" s="1"/>
  <c r="AV13" i="11"/>
  <c r="AU13" i="11"/>
  <c r="AM18" i="11"/>
  <c r="AN18" i="11"/>
  <c r="BQ18" i="11"/>
  <c r="CY18" i="11" s="1"/>
  <c r="E16" i="16" s="1"/>
  <c r="BJ13" i="11"/>
  <c r="BI13" i="11"/>
  <c r="CB13" i="11"/>
  <c r="DJ13" i="11" s="1"/>
  <c r="P11" i="16" s="1"/>
  <c r="AU29" i="11"/>
  <c r="AV29" i="11"/>
  <c r="BU29" i="11"/>
  <c r="DC29" i="11" s="1"/>
  <c r="I27" i="16" s="1"/>
  <c r="BA17" i="11"/>
  <c r="BB17" i="11"/>
  <c r="BX17" i="11"/>
  <c r="DF17" i="11" s="1"/>
  <c r="L15" i="16" s="1"/>
  <c r="AY27" i="11"/>
  <c r="AZ27" i="11"/>
  <c r="BW27" i="11"/>
  <c r="DE27" i="11" s="1"/>
  <c r="K25" i="16" s="1"/>
  <c r="BP24" i="11"/>
  <c r="CX24" i="11" s="1"/>
  <c r="D22" i="16" s="1"/>
  <c r="AK24" i="11"/>
  <c r="AL24" i="11"/>
  <c r="BU27" i="11"/>
  <c r="DC27" i="11" s="1"/>
  <c r="I25" i="16" s="1"/>
  <c r="AV27" i="11"/>
  <c r="AU27" i="11"/>
  <c r="AO16" i="11"/>
  <c r="AP16" i="11"/>
  <c r="BR16" i="11"/>
  <c r="CZ16" i="11" s="1"/>
  <c r="F14" i="16" s="1"/>
  <c r="AO22" i="11"/>
  <c r="BR22" i="11"/>
  <c r="CZ22" i="11" s="1"/>
  <c r="F20" i="16" s="1"/>
  <c r="AP22" i="11"/>
  <c r="AZ29" i="11"/>
  <c r="BW29" i="11"/>
  <c r="DE29" i="11" s="1"/>
  <c r="K27" i="16" s="1"/>
  <c r="AY29" i="11"/>
  <c r="CC15" i="11"/>
  <c r="DK15" i="11" s="1"/>
  <c r="Q13" i="16" s="1"/>
  <c r="BK15" i="11"/>
  <c r="BL15" i="11"/>
  <c r="AI12" i="11"/>
  <c r="BO12" i="11"/>
  <c r="AJ12" i="11"/>
  <c r="AN28" i="11"/>
  <c r="BQ28" i="11"/>
  <c r="CY28" i="11" s="1"/>
  <c r="E26" i="16" s="1"/>
  <c r="AM28" i="11"/>
  <c r="AR20" i="11"/>
  <c r="BS20" i="11"/>
  <c r="DA20" i="11" s="1"/>
  <c r="G18" i="16" s="1"/>
  <c r="AQ20" i="11"/>
  <c r="BZ23" i="11"/>
  <c r="DH23" i="11" s="1"/>
  <c r="N21" i="16" s="1"/>
  <c r="BE23" i="11"/>
  <c r="BF23" i="11"/>
  <c r="AN15" i="11"/>
  <c r="BQ15" i="11"/>
  <c r="CY15" i="11" s="1"/>
  <c r="E13" i="16" s="1"/>
  <c r="AM15" i="11"/>
  <c r="AZ19" i="11"/>
  <c r="AY19" i="11"/>
  <c r="BW19" i="11"/>
  <c r="DE19" i="11" s="1"/>
  <c r="K17" i="16" s="1"/>
  <c r="BZ14" i="11"/>
  <c r="DH14" i="11" s="1"/>
  <c r="N12" i="16" s="1"/>
  <c r="BE14" i="11"/>
  <c r="BF14" i="11"/>
  <c r="AW13" i="11"/>
  <c r="BV13" i="11"/>
  <c r="DD13" i="11" s="1"/>
  <c r="J11" i="16" s="1"/>
  <c r="AX13" i="11"/>
  <c r="AK25" i="11"/>
  <c r="BP25" i="11"/>
  <c r="CX25" i="11" s="1"/>
  <c r="D23" i="16" s="1"/>
  <c r="AL25" i="11"/>
  <c r="BG28" i="11"/>
  <c r="BH28" i="11"/>
  <c r="CA28" i="11"/>
  <c r="DI28" i="11" s="1"/>
  <c r="O26" i="16" s="1"/>
  <c r="BL19" i="11"/>
  <c r="BK19" i="11"/>
  <c r="CC19" i="11"/>
  <c r="DK19" i="11" s="1"/>
  <c r="Q17" i="16" s="1"/>
  <c r="AP18" i="11"/>
  <c r="BR18" i="11"/>
  <c r="CZ18" i="11" s="1"/>
  <c r="F16" i="16" s="1"/>
  <c r="AO18" i="11"/>
  <c r="CC13" i="11"/>
  <c r="DK13" i="11" s="1"/>
  <c r="Q11" i="16" s="1"/>
  <c r="BK13" i="11"/>
  <c r="BL13" i="11"/>
  <c r="BK28" i="11"/>
  <c r="CC28" i="11"/>
  <c r="DK28" i="11" s="1"/>
  <c r="Q26" i="16" s="1"/>
  <c r="BL28" i="11"/>
  <c r="AJ17" i="11"/>
  <c r="AI17" i="11"/>
  <c r="BO17" i="11"/>
  <c r="CW17" i="11" s="1"/>
  <c r="C15" i="16" s="1"/>
  <c r="AX22" i="11"/>
  <c r="AW22" i="11"/>
  <c r="BV22" i="11"/>
  <c r="DD22" i="11" s="1"/>
  <c r="J20" i="16" s="1"/>
  <c r="AS28" i="11"/>
  <c r="AT28" i="11"/>
  <c r="BT28" i="11"/>
  <c r="DB28" i="11" s="1"/>
  <c r="H26" i="16" s="1"/>
  <c r="CB27" i="11"/>
  <c r="DJ27" i="11" s="1"/>
  <c r="P25" i="16" s="1"/>
  <c r="BI27" i="11"/>
  <c r="BJ27" i="11"/>
  <c r="BR25" i="11"/>
  <c r="CZ25" i="11" s="1"/>
  <c r="F23" i="16" s="1"/>
  <c r="AO25" i="11"/>
  <c r="AP25" i="11"/>
  <c r="BW14" i="11"/>
  <c r="DE14" i="11" s="1"/>
  <c r="K12" i="16" s="1"/>
  <c r="AZ14" i="11"/>
  <c r="AY14" i="11"/>
  <c r="AT13" i="11"/>
  <c r="BT13" i="11"/>
  <c r="DB13" i="11" s="1"/>
  <c r="H11" i="16" s="1"/>
  <c r="AS13" i="11"/>
  <c r="BQ29" i="11"/>
  <c r="CY29" i="11" s="1"/>
  <c r="E27" i="16" s="1"/>
  <c r="AM29" i="11"/>
  <c r="AN29" i="11"/>
  <c r="AT30" i="11"/>
  <c r="BT30" i="11"/>
  <c r="DB30" i="11" s="1"/>
  <c r="H28" i="16" s="1"/>
  <c r="AS30" i="11"/>
  <c r="BX12" i="11"/>
  <c r="DF12" i="11" s="1"/>
  <c r="L10" i="16" s="1"/>
  <c r="BB12" i="11"/>
  <c r="BA12" i="11"/>
  <c r="CA14" i="11"/>
  <c r="DI14" i="11" s="1"/>
  <c r="O12" i="16" s="1"/>
  <c r="BH14" i="11"/>
  <c r="BG14" i="11"/>
  <c r="BO24" i="11"/>
  <c r="CW24" i="11" s="1"/>
  <c r="C22" i="16" s="1"/>
  <c r="AI24" i="11"/>
  <c r="AJ24" i="11"/>
  <c r="BX14" i="11"/>
  <c r="DF14" i="11" s="1"/>
  <c r="L12" i="16" s="1"/>
  <c r="BA14" i="11"/>
  <c r="BB14" i="11"/>
  <c r="BC16" i="11"/>
  <c r="BD16" i="11"/>
  <c r="BY16" i="11"/>
  <c r="DG16" i="11" s="1"/>
  <c r="M14" i="16" s="1"/>
  <c r="AX30" i="11"/>
  <c r="BV30" i="11"/>
  <c r="DD30" i="11" s="1"/>
  <c r="J28" i="16" s="1"/>
  <c r="AW30" i="11"/>
  <c r="AV28" i="11"/>
  <c r="BU28" i="11"/>
  <c r="DC28" i="11" s="1"/>
  <c r="I26" i="16" s="1"/>
  <c r="AU28" i="11"/>
  <c r="BI18" i="11"/>
  <c r="CB18" i="11"/>
  <c r="DJ18" i="11" s="1"/>
  <c r="P16" i="16" s="1"/>
  <c r="BJ18" i="11"/>
  <c r="AJ27" i="11"/>
  <c r="BO27" i="11"/>
  <c r="CW27" i="11" s="1"/>
  <c r="C25" i="16" s="1"/>
  <c r="AI27" i="11"/>
  <c r="BE19" i="11"/>
  <c r="BF19" i="11"/>
  <c r="BZ19" i="11"/>
  <c r="DH19" i="11" s="1"/>
  <c r="N17" i="16" s="1"/>
  <c r="BK18" i="11"/>
  <c r="CC18" i="11"/>
  <c r="DK18" i="11" s="1"/>
  <c r="Q16" i="16" s="1"/>
  <c r="BL18" i="11"/>
  <c r="BW16" i="11"/>
  <c r="DE16" i="11" s="1"/>
  <c r="K14" i="16" s="1"/>
  <c r="AY16" i="11"/>
  <c r="AZ16" i="11"/>
  <c r="BJ30" i="11"/>
  <c r="BI30" i="11"/>
  <c r="CB30" i="11"/>
  <c r="DJ30" i="11" s="1"/>
  <c r="P28" i="16" s="1"/>
  <c r="AU23" i="11"/>
  <c r="AV23" i="11"/>
  <c r="BU23" i="11"/>
  <c r="DC23" i="11" s="1"/>
  <c r="I21" i="16" s="1"/>
  <c r="AT18" i="11"/>
  <c r="BT18" i="11"/>
  <c r="DB18" i="11" s="1"/>
  <c r="H16" i="16" s="1"/>
  <c r="AS18" i="11"/>
  <c r="AY17" i="11"/>
  <c r="AZ17" i="11"/>
  <c r="BW17" i="11"/>
  <c r="DE17" i="11" s="1"/>
  <c r="K15" i="16" s="1"/>
  <c r="AS14" i="11"/>
  <c r="AT14" i="11"/>
  <c r="BT14" i="11"/>
  <c r="DB14" i="11" s="1"/>
  <c r="H12" i="16" s="1"/>
  <c r="BS15" i="11"/>
  <c r="DA15" i="11" s="1"/>
  <c r="G13" i="16" s="1"/>
  <c r="AQ15" i="11"/>
  <c r="AR15" i="11"/>
  <c r="CC16" i="11"/>
  <c r="DK16" i="11" s="1"/>
  <c r="Q14" i="16" s="1"/>
  <c r="BL16" i="11"/>
  <c r="BK16" i="11"/>
  <c r="BV29" i="11"/>
  <c r="DD29" i="11" s="1"/>
  <c r="J27" i="16" s="1"/>
  <c r="AW29" i="11"/>
  <c r="AX29" i="11"/>
  <c r="BJ16" i="11"/>
  <c r="BI16" i="11"/>
  <c r="CB16" i="11"/>
  <c r="DJ16" i="11" s="1"/>
  <c r="P14" i="16" s="1"/>
  <c r="BT17" i="11"/>
  <c r="DB17" i="11" s="1"/>
  <c r="H15" i="16" s="1"/>
  <c r="AS17" i="11"/>
  <c r="AT17" i="11"/>
  <c r="BY21" i="11"/>
  <c r="DG21" i="11" s="1"/>
  <c r="M19" i="16" s="1"/>
  <c r="BD21" i="11"/>
  <c r="BC21" i="11"/>
  <c r="AM22" i="11"/>
  <c r="AN22" i="11"/>
  <c r="BQ22" i="11"/>
  <c r="CY22" i="11" s="1"/>
  <c r="E20" i="16" s="1"/>
  <c r="BB24" i="11"/>
  <c r="BX24" i="11"/>
  <c r="DF24" i="11" s="1"/>
  <c r="L22" i="16" s="1"/>
  <c r="BA24" i="11"/>
  <c r="CB12" i="11"/>
  <c r="DJ12" i="11" s="1"/>
  <c r="P10" i="16" s="1"/>
  <c r="BI12" i="11"/>
  <c r="BJ12" i="11"/>
  <c r="AO12" i="11"/>
  <c r="AP12" i="11"/>
  <c r="BR12" i="11"/>
  <c r="CZ12" i="11" s="1"/>
  <c r="F10" i="16" s="1"/>
  <c r="AU30" i="11"/>
  <c r="AV30" i="11"/>
  <c r="BU30" i="11"/>
  <c r="DC30" i="11" s="1"/>
  <c r="I28" i="16" s="1"/>
  <c r="BT21" i="11"/>
  <c r="DB21" i="11" s="1"/>
  <c r="H19" i="16" s="1"/>
  <c r="AT21" i="11"/>
  <c r="AS21" i="11"/>
  <c r="CA16" i="11"/>
  <c r="DI16" i="11" s="1"/>
  <c r="O14" i="16" s="1"/>
  <c r="BG16" i="11"/>
  <c r="BH16" i="11"/>
  <c r="AK21" i="11"/>
  <c r="BP21" i="11"/>
  <c r="CX21" i="11" s="1"/>
  <c r="D19" i="16" s="1"/>
  <c r="AL21" i="11"/>
  <c r="AN30" i="11"/>
  <c r="AM30" i="11"/>
  <c r="BQ30" i="11"/>
  <c r="CY30" i="11" s="1"/>
  <c r="E28" i="16" s="1"/>
  <c r="BY29" i="11"/>
  <c r="DG29" i="11" s="1"/>
  <c r="M27" i="16" s="1"/>
  <c r="BC29" i="11"/>
  <c r="BD29" i="11"/>
  <c r="AI28" i="11"/>
  <c r="BO28" i="11"/>
  <c r="CW28" i="11" s="1"/>
  <c r="C26" i="16" s="1"/>
  <c r="AJ28" i="11"/>
  <c r="AX15" i="11"/>
  <c r="AW15" i="11"/>
  <c r="BV15" i="11"/>
  <c r="DD15" i="11" s="1"/>
  <c r="J13" i="16" s="1"/>
  <c r="BR21" i="11"/>
  <c r="CZ21" i="11" s="1"/>
  <c r="F19" i="16" s="1"/>
  <c r="AP21" i="11"/>
  <c r="AO21" i="11"/>
  <c r="BC22" i="11"/>
  <c r="BY22" i="11"/>
  <c r="DG22" i="11" s="1"/>
  <c r="M20" i="16" s="1"/>
  <c r="BD22" i="11"/>
  <c r="BB23" i="11"/>
  <c r="BA23" i="11"/>
  <c r="BX23" i="11"/>
  <c r="DF23" i="11" s="1"/>
  <c r="L21" i="16" s="1"/>
  <c r="BV20" i="11"/>
  <c r="DD20" i="11" s="1"/>
  <c r="J18" i="16" s="1"/>
  <c r="AX20" i="11"/>
  <c r="AW20" i="11"/>
  <c r="BH25" i="11"/>
  <c r="CA25" i="11"/>
  <c r="DI25" i="11" s="1"/>
  <c r="O23" i="16" s="1"/>
  <c r="BG25" i="11"/>
  <c r="AX23" i="11"/>
  <c r="BV23" i="11"/>
  <c r="DD23" i="11" s="1"/>
  <c r="J21" i="16" s="1"/>
  <c r="AW23" i="11"/>
  <c r="CA15" i="11"/>
  <c r="DI15" i="11" s="1"/>
  <c r="O13" i="16" s="1"/>
  <c r="BH15" i="11"/>
  <c r="BG15" i="11"/>
  <c r="BO18" i="11"/>
  <c r="CW18" i="11" s="1"/>
  <c r="C16" i="16" s="1"/>
  <c r="AI18" i="11"/>
  <c r="AJ18" i="11"/>
  <c r="BY19" i="11"/>
  <c r="DG19" i="11" s="1"/>
  <c r="M17" i="16" s="1"/>
  <c r="BC19" i="11"/>
  <c r="BD19" i="11"/>
  <c r="AK22" i="11"/>
  <c r="AL22" i="11"/>
  <c r="BP22" i="11"/>
  <c r="CX22" i="11" s="1"/>
  <c r="D20" i="16" s="1"/>
  <c r="BI19" i="11"/>
  <c r="BJ19" i="11"/>
  <c r="CB19" i="11"/>
  <c r="DJ19" i="11" s="1"/>
  <c r="P17" i="16" s="1"/>
  <c r="AK23" i="11"/>
  <c r="AL23" i="11"/>
  <c r="BP23" i="11"/>
  <c r="CX23" i="11" s="1"/>
  <c r="D21" i="16" s="1"/>
  <c r="BX19" i="11"/>
  <c r="DF19" i="11" s="1"/>
  <c r="L17" i="16" s="1"/>
  <c r="BB19" i="11"/>
  <c r="BA19" i="11"/>
  <c r="BR14" i="11"/>
  <c r="CZ14" i="11" s="1"/>
  <c r="F12" i="16" s="1"/>
  <c r="AP14" i="11"/>
  <c r="AO14" i="11"/>
  <c r="AX26" i="11"/>
  <c r="AW26" i="11"/>
  <c r="BV26" i="11"/>
  <c r="DD26" i="11" s="1"/>
  <c r="J24" i="16" s="1"/>
  <c r="BC24" i="11"/>
  <c r="BY24" i="11"/>
  <c r="DG24" i="11" s="1"/>
  <c r="M22" i="16" s="1"/>
  <c r="BD24" i="11"/>
  <c r="AL12" i="11"/>
  <c r="BP12" i="11"/>
  <c r="AK12" i="11"/>
  <c r="BS18" i="11"/>
  <c r="DA18" i="11" s="1"/>
  <c r="G16" i="16" s="1"/>
  <c r="AR18" i="11"/>
  <c r="AQ18" i="11"/>
  <c r="AU21" i="11"/>
  <c r="AV21" i="11"/>
  <c r="BU21" i="11"/>
  <c r="DC21" i="11" s="1"/>
  <c r="I19" i="16" s="1"/>
  <c r="CA29" i="11"/>
  <c r="DI29" i="11" s="1"/>
  <c r="O27" i="16" s="1"/>
  <c r="BG29" i="11"/>
  <c r="BH29" i="11"/>
  <c r="BG17" i="11"/>
  <c r="CA17" i="11"/>
  <c r="DI17" i="11" s="1"/>
  <c r="O15" i="16" s="1"/>
  <c r="BH17" i="11"/>
  <c r="BW28" i="11"/>
  <c r="DE28" i="11" s="1"/>
  <c r="K26" i="16" s="1"/>
  <c r="AZ28" i="11"/>
  <c r="AY28" i="11"/>
  <c r="CB15" i="11"/>
  <c r="DJ15" i="11" s="1"/>
  <c r="P13" i="16" s="1"/>
  <c r="BI15" i="11"/>
  <c r="BJ15" i="11"/>
  <c r="BB26" i="11"/>
  <c r="BA26" i="11"/>
  <c r="BX26" i="11"/>
  <c r="DF26" i="11" s="1"/>
  <c r="L24" i="16" s="1"/>
  <c r="BR20" i="11"/>
  <c r="CZ20" i="11" s="1"/>
  <c r="F18" i="16" s="1"/>
  <c r="AP20" i="11"/>
  <c r="AO20" i="11"/>
  <c r="BB22" i="11"/>
  <c r="BX22" i="11"/>
  <c r="DF22" i="11" s="1"/>
  <c r="L20" i="16" s="1"/>
  <c r="BA22" i="11"/>
  <c r="BZ12" i="11"/>
  <c r="DH12" i="11" s="1"/>
  <c r="N10" i="16" s="1"/>
  <c r="BF12" i="11"/>
  <c r="BE12" i="11"/>
  <c r="AT25" i="11"/>
  <c r="AS25" i="11"/>
  <c r="BT25" i="11"/>
  <c r="DB25" i="11" s="1"/>
  <c r="H23" i="16" s="1"/>
  <c r="BG19" i="11"/>
  <c r="BH19" i="11"/>
  <c r="CA19" i="11"/>
  <c r="DI19" i="11" s="1"/>
  <c r="O17" i="16" s="1"/>
  <c r="AO28" i="11"/>
  <c r="BR28" i="11"/>
  <c r="CZ28" i="11" s="1"/>
  <c r="F26" i="16" s="1"/>
  <c r="AP28" i="11"/>
  <c r="BO29" i="11"/>
  <c r="CW29" i="11" s="1"/>
  <c r="C27" i="16" s="1"/>
  <c r="AJ29" i="11"/>
  <c r="AI29" i="11"/>
  <c r="AP29" i="11"/>
  <c r="AO29" i="11"/>
  <c r="BR29" i="11"/>
  <c r="CZ29" i="11" s="1"/>
  <c r="F27" i="16" s="1"/>
  <c r="CB17" i="11"/>
  <c r="DJ17" i="11" s="1"/>
  <c r="P15" i="16" s="1"/>
  <c r="BJ17" i="11"/>
  <c r="BI17" i="11"/>
  <c r="BL26" i="11"/>
  <c r="BK26" i="11"/>
  <c r="CC26" i="11"/>
  <c r="DK26" i="11" s="1"/>
  <c r="Q24" i="16" s="1"/>
  <c r="CC14" i="11"/>
  <c r="DK14" i="11" s="1"/>
  <c r="Q12" i="16" s="1"/>
  <c r="BL14" i="11"/>
  <c r="BK14" i="11"/>
  <c r="BW12" i="11"/>
  <c r="DE12" i="11" s="1"/>
  <c r="K10" i="16" s="1"/>
  <c r="AZ12" i="11"/>
  <c r="AY12" i="11"/>
  <c r="AO27" i="11"/>
  <c r="BR27" i="11"/>
  <c r="CZ27" i="11" s="1"/>
  <c r="F25" i="16" s="1"/>
  <c r="AP27" i="11"/>
  <c r="AS29" i="11"/>
  <c r="BT29" i="11"/>
  <c r="DB29" i="11" s="1"/>
  <c r="H27" i="16" s="1"/>
  <c r="AT29" i="11"/>
  <c r="BO21" i="11"/>
  <c r="CW21" i="11" s="1"/>
  <c r="C19" i="16" s="1"/>
  <c r="AI21" i="11"/>
  <c r="AJ21" i="11"/>
  <c r="BR15" i="11"/>
  <c r="CZ15" i="11" s="1"/>
  <c r="F13" i="16" s="1"/>
  <c r="AP15" i="11"/>
  <c r="AO15" i="11"/>
  <c r="BO22" i="11"/>
  <c r="CW22" i="11" s="1"/>
  <c r="C20" i="16" s="1"/>
  <c r="AI22" i="11"/>
  <c r="AJ22" i="11"/>
  <c r="BA30" i="11"/>
  <c r="BB30" i="11"/>
  <c r="BX30" i="11"/>
  <c r="DF30" i="11" s="1"/>
  <c r="L28" i="16" s="1"/>
  <c r="AQ16" i="11"/>
  <c r="AR16" i="11"/>
  <c r="BS16" i="11"/>
  <c r="DA16" i="11" s="1"/>
  <c r="G14" i="16" s="1"/>
  <c r="BZ20" i="11"/>
  <c r="DH20" i="11" s="1"/>
  <c r="N18" i="16" s="1"/>
  <c r="BE20" i="11"/>
  <c r="BF20" i="11"/>
  <c r="AY30" i="11"/>
  <c r="AZ30" i="11"/>
  <c r="BW30" i="11"/>
  <c r="DE30" i="11" s="1"/>
  <c r="K28" i="16" s="1"/>
  <c r="BL12" i="11"/>
  <c r="BK12" i="11"/>
  <c r="CC12" i="11"/>
  <c r="DK12" i="11" s="1"/>
  <c r="Q10" i="16" s="1"/>
  <c r="AR23" i="11"/>
  <c r="AQ23" i="11"/>
  <c r="BS23" i="11"/>
  <c r="DA23" i="11" s="1"/>
  <c r="G21" i="16" s="1"/>
  <c r="BY30" i="11"/>
  <c r="DG30" i="11" s="1"/>
  <c r="M28" i="16" s="1"/>
  <c r="BD30" i="11"/>
  <c r="BC30" i="11"/>
  <c r="BO19" i="11"/>
  <c r="CW19" i="11" s="1"/>
  <c r="C17" i="16" s="1"/>
  <c r="AI19" i="11"/>
  <c r="AJ19" i="11"/>
  <c r="BV19" i="11"/>
  <c r="DD19" i="11" s="1"/>
  <c r="J17" i="16" s="1"/>
  <c r="AX19" i="11"/>
  <c r="AW19" i="11"/>
  <c r="BO20" i="11"/>
  <c r="CW20" i="11" s="1"/>
  <c r="C18" i="16" s="1"/>
  <c r="AJ20" i="11"/>
  <c r="AI20" i="11"/>
  <c r="AP19" i="11"/>
  <c r="AO19" i="11"/>
  <c r="BR19" i="11"/>
  <c r="CZ19" i="11" s="1"/>
  <c r="F17" i="16" s="1"/>
  <c r="BJ14" i="11"/>
  <c r="CB14" i="11"/>
  <c r="DJ14" i="11" s="1"/>
  <c r="P12" i="16" s="1"/>
  <c r="BI14" i="11"/>
  <c r="CA20" i="11"/>
  <c r="DI20" i="11" s="1"/>
  <c r="O18" i="16" s="1"/>
  <c r="BH20" i="11"/>
  <c r="BG20" i="11"/>
  <c r="BZ21" i="11"/>
  <c r="DH21" i="11" s="1"/>
  <c r="N19" i="16" s="1"/>
  <c r="BF21" i="11"/>
  <c r="BE21" i="11"/>
  <c r="AT23" i="11"/>
  <c r="BT23" i="11"/>
  <c r="DB23" i="11" s="1"/>
  <c r="H21" i="16" s="1"/>
  <c r="AS23" i="11"/>
  <c r="BC28" i="11"/>
  <c r="BY28" i="11"/>
  <c r="DG28" i="11" s="1"/>
  <c r="M26" i="16" s="1"/>
  <c r="BD28" i="11"/>
  <c r="BI23" i="11"/>
  <c r="CB23" i="11"/>
  <c r="DJ23" i="11" s="1"/>
  <c r="P21" i="16" s="1"/>
  <c r="BJ23" i="11"/>
  <c r="AN20" i="11"/>
  <c r="BQ20" i="11"/>
  <c r="CY20" i="11" s="1"/>
  <c r="E18" i="16" s="1"/>
  <c r="AM20" i="11"/>
  <c r="BR24" i="11"/>
  <c r="CZ24" i="11" s="1"/>
  <c r="F22" i="16" s="1"/>
  <c r="AP24" i="11"/>
  <c r="AO24" i="11"/>
  <c r="BX28" i="11"/>
  <c r="DF28" i="11" s="1"/>
  <c r="L26" i="16" s="1"/>
  <c r="BA28" i="11"/>
  <c r="BB28" i="11"/>
  <c r="CA24" i="11"/>
  <c r="DI24" i="11" s="1"/>
  <c r="O22" i="16" s="1"/>
  <c r="BG24" i="11"/>
  <c r="BH24" i="11"/>
  <c r="AQ24" i="11"/>
  <c r="AR24" i="11"/>
  <c r="BS24" i="11"/>
  <c r="DA24" i="11" s="1"/>
  <c r="G22" i="16" s="1"/>
  <c r="AQ19" i="11"/>
  <c r="AR19" i="11"/>
  <c r="BS19" i="11"/>
  <c r="DA19" i="11" s="1"/>
  <c r="G17" i="16" s="1"/>
  <c r="AR27" i="11"/>
  <c r="BS27" i="11"/>
  <c r="DA27" i="11" s="1"/>
  <c r="G25" i="16" s="1"/>
  <c r="AQ27" i="11"/>
  <c r="BF29" i="11"/>
  <c r="BZ29" i="11"/>
  <c r="DH29" i="11" s="1"/>
  <c r="N27" i="16" s="1"/>
  <c r="BE29" i="11"/>
  <c r="BR30" i="11"/>
  <c r="CZ30" i="11" s="1"/>
  <c r="F28" i="16" s="1"/>
  <c r="AO30" i="11"/>
  <c r="AP30" i="11"/>
  <c r="AL16" i="11"/>
  <c r="AK16" i="11"/>
  <c r="BP16" i="11"/>
  <c r="CX16" i="11" s="1"/>
  <c r="D14" i="16" s="1"/>
  <c r="BU24" i="11"/>
  <c r="DC24" i="11" s="1"/>
  <c r="I22" i="16" s="1"/>
  <c r="AV24" i="11"/>
  <c r="AU24" i="11"/>
  <c r="AK15" i="11"/>
  <c r="BP15" i="11"/>
  <c r="CX15" i="11" s="1"/>
  <c r="D13" i="16" s="1"/>
  <c r="AL15" i="11"/>
  <c r="AN25" i="11"/>
  <c r="BQ25" i="11"/>
  <c r="CY25" i="11" s="1"/>
  <c r="E23" i="16" s="1"/>
  <c r="AM25" i="11"/>
  <c r="AY18" i="11"/>
  <c r="BW18" i="11"/>
  <c r="DE18" i="11" s="1"/>
  <c r="K16" i="16" s="1"/>
  <c r="AZ18" i="11"/>
  <c r="BG13" i="11"/>
  <c r="BH13" i="11"/>
  <c r="CA13" i="11"/>
  <c r="DI13" i="11" s="1"/>
  <c r="O11" i="16" s="1"/>
  <c r="BZ26" i="11"/>
  <c r="DH26" i="11" s="1"/>
  <c r="N24" i="16" s="1"/>
  <c r="BE26" i="11"/>
  <c r="BF26" i="11"/>
  <c r="BW22" i="11"/>
  <c r="DE22" i="11" s="1"/>
  <c r="K20" i="16" s="1"/>
  <c r="AZ22" i="11"/>
  <c r="AY22" i="11"/>
  <c r="BG18" i="11"/>
  <c r="CA18" i="11"/>
  <c r="DI18" i="11" s="1"/>
  <c r="O16" i="16" s="1"/>
  <c r="BH18" i="11"/>
  <c r="BC27" i="11"/>
  <c r="BD27" i="11"/>
  <c r="BY27" i="11"/>
  <c r="DG27" i="11" s="1"/>
  <c r="M25" i="16" s="1"/>
  <c r="AP13" i="11"/>
  <c r="BR13" i="11"/>
  <c r="CZ13" i="11" s="1"/>
  <c r="F11" i="16" s="1"/>
  <c r="AO13" i="11"/>
  <c r="BZ25" i="11"/>
  <c r="DH25" i="11" s="1"/>
  <c r="N23" i="16" s="1"/>
  <c r="BF25" i="11"/>
  <c r="BE25" i="11"/>
  <c r="BU26" i="11"/>
  <c r="DC26" i="11" s="1"/>
  <c r="I24" i="16" s="1"/>
  <c r="AV26" i="11"/>
  <c r="AU26" i="11"/>
  <c r="AL30" i="11"/>
  <c r="BP30" i="11"/>
  <c r="CX30" i="11" s="1"/>
  <c r="D28" i="16" s="1"/>
  <c r="AK30" i="11"/>
  <c r="BA29" i="11"/>
  <c r="BB29" i="11"/>
  <c r="BX29" i="11"/>
  <c r="DF29" i="11" s="1"/>
  <c r="L27" i="16" s="1"/>
  <c r="BV21" i="11"/>
  <c r="DD21" i="11" s="1"/>
  <c r="J19" i="16" s="1"/>
  <c r="AX21" i="11"/>
  <c r="AW21" i="11"/>
  <c r="BF22" i="11"/>
  <c r="BZ22" i="11"/>
  <c r="DH22" i="11" s="1"/>
  <c r="N20" i="16" s="1"/>
  <c r="BE22" i="11"/>
  <c r="BY17" i="11"/>
  <c r="DG17" i="11" s="1"/>
  <c r="M15" i="16" s="1"/>
  <c r="BD17" i="11"/>
  <c r="BC17" i="11"/>
  <c r="BO23" i="11"/>
  <c r="CW23" i="11" s="1"/>
  <c r="C21" i="16" s="1"/>
  <c r="AJ23" i="11"/>
  <c r="AI23" i="11"/>
  <c r="BA20" i="11"/>
  <c r="BB20" i="11"/>
  <c r="BX20" i="11"/>
  <c r="DF20" i="11" s="1"/>
  <c r="L18" i="16" s="1"/>
  <c r="BL30" i="11"/>
  <c r="BK30" i="11"/>
  <c r="CC30" i="11"/>
  <c r="DK30" i="11" s="1"/>
  <c r="Q28" i="16" s="1"/>
  <c r="BP18" i="11"/>
  <c r="CX18" i="11" s="1"/>
  <c r="D16" i="16" s="1"/>
  <c r="AK18" i="11"/>
  <c r="AL18" i="11"/>
  <c r="AQ30" i="11"/>
  <c r="AR30" i="11"/>
  <c r="BS30" i="11"/>
  <c r="DA30" i="11" s="1"/>
  <c r="G28" i="16" s="1"/>
  <c r="BX25" i="11"/>
  <c r="DF25" i="11" s="1"/>
  <c r="L23" i="16" s="1"/>
  <c r="BB25" i="11"/>
  <c r="BA25" i="11"/>
  <c r="BZ28" i="11"/>
  <c r="DH28" i="11" s="1"/>
  <c r="N26" i="16" s="1"/>
  <c r="BE28" i="11"/>
  <c r="BF28" i="11"/>
  <c r="BJ28" i="11"/>
  <c r="BI28" i="11"/>
  <c r="CB28" i="11"/>
  <c r="DJ28" i="11" s="1"/>
  <c r="P26" i="16" s="1"/>
  <c r="BX21" i="11"/>
  <c r="DF21" i="11" s="1"/>
  <c r="L19" i="16" s="1"/>
  <c r="BB21" i="11"/>
  <c r="BA21" i="11"/>
  <c r="BH21" i="11"/>
  <c r="CA21" i="11"/>
  <c r="DI21" i="11" s="1"/>
  <c r="O19" i="16" s="1"/>
  <c r="BG21" i="11"/>
  <c r="BF16" i="11"/>
  <c r="BZ16" i="11"/>
  <c r="DH16" i="11" s="1"/>
  <c r="N14" i="16" s="1"/>
  <c r="BE16" i="11"/>
  <c r="AU22" i="11"/>
  <c r="AV22" i="11"/>
  <c r="BU22" i="11"/>
  <c r="DC22" i="11" s="1"/>
  <c r="I20" i="16" s="1"/>
  <c r="BH26" i="11"/>
  <c r="CA26" i="11"/>
  <c r="DI26" i="11" s="1"/>
  <c r="O24" i="16" s="1"/>
  <c r="BG26" i="11"/>
  <c r="AM24" i="11"/>
  <c r="BQ24" i="11"/>
  <c r="CY24" i="11" s="1"/>
  <c r="E22" i="16" s="1"/>
  <c r="AN24" i="11"/>
  <c r="BJ26" i="11"/>
  <c r="CB26" i="11"/>
  <c r="DJ26" i="11" s="1"/>
  <c r="P24" i="16" s="1"/>
  <c r="BI26" i="11"/>
  <c r="BY18" i="11"/>
  <c r="DG18" i="11" s="1"/>
  <c r="M16" i="16" s="1"/>
  <c r="BC18" i="11"/>
  <c r="BD18" i="11"/>
  <c r="BR17" i="11"/>
  <c r="CZ17" i="11" s="1"/>
  <c r="F15" i="16" s="1"/>
  <c r="AP17" i="11"/>
  <c r="AO17" i="11"/>
  <c r="AZ23" i="11"/>
  <c r="AY23" i="11"/>
  <c r="BW23" i="11"/>
  <c r="DE23" i="11" s="1"/>
  <c r="K21" i="16" s="1"/>
  <c r="CB22" i="11"/>
  <c r="DJ22" i="11" s="1"/>
  <c r="P20" i="16" s="1"/>
  <c r="BI22" i="11"/>
  <c r="BJ22" i="11"/>
  <c r="AU15" i="11"/>
  <c r="BU15" i="11"/>
  <c r="DC15" i="11" s="1"/>
  <c r="I13" i="16" s="1"/>
  <c r="AV15" i="11"/>
  <c r="AL29" i="11"/>
  <c r="AK29" i="11"/>
  <c r="BP29" i="11"/>
  <c r="CX29" i="11" s="1"/>
  <c r="D27" i="16" s="1"/>
  <c r="BJ25" i="11"/>
  <c r="BI25" i="11"/>
  <c r="CB25" i="11"/>
  <c r="DJ25" i="11" s="1"/>
  <c r="P23" i="16" s="1"/>
  <c r="AK26" i="11"/>
  <c r="BP26" i="11"/>
  <c r="CX26" i="11" s="1"/>
  <c r="D24" i="16" s="1"/>
  <c r="AL26" i="11"/>
  <c r="BW20" i="11"/>
  <c r="DE20" i="11" s="1"/>
  <c r="K18" i="16" s="1"/>
  <c r="AY20" i="11"/>
  <c r="AZ20" i="11"/>
  <c r="BY12" i="11"/>
  <c r="DG12" i="11" s="1"/>
  <c r="M10" i="16" s="1"/>
  <c r="BC12" i="11"/>
  <c r="BD12" i="11"/>
  <c r="BJ21" i="11"/>
  <c r="BI21" i="11"/>
  <c r="CB21" i="11"/>
  <c r="DJ21" i="11" s="1"/>
  <c r="P19" i="16" s="1"/>
  <c r="BQ19" i="11"/>
  <c r="CY19" i="11" s="1"/>
  <c r="E17" i="16" s="1"/>
  <c r="AN19" i="11"/>
  <c r="AM19" i="11"/>
  <c r="AX27" i="11"/>
  <c r="BV27" i="11"/>
  <c r="DD27" i="11" s="1"/>
  <c r="J25" i="16" s="1"/>
  <c r="AW27" i="11"/>
  <c r="BU14" i="11"/>
  <c r="DC14" i="11" s="1"/>
  <c r="I12" i="16" s="1"/>
  <c r="AV14" i="11"/>
  <c r="AU14" i="11"/>
  <c r="BH27" i="11"/>
  <c r="BG27" i="11"/>
  <c r="CA27" i="11"/>
  <c r="DI27" i="11" s="1"/>
  <c r="O25" i="16" s="1"/>
  <c r="AJ13" i="11"/>
  <c r="AI13" i="11"/>
  <c r="BO13" i="11"/>
  <c r="CW13" i="11" s="1"/>
  <c r="C11" i="16" s="1"/>
  <c r="AT19" i="11"/>
  <c r="BT19" i="11"/>
  <c r="DB19" i="11" s="1"/>
  <c r="H17" i="16" s="1"/>
  <c r="AS19" i="11"/>
  <c r="BH12" i="11"/>
  <c r="CA12" i="11"/>
  <c r="DI12" i="11" s="1"/>
  <c r="O10" i="16" s="1"/>
  <c r="BG12" i="11"/>
  <c r="AU17" i="11"/>
  <c r="AV17" i="11"/>
  <c r="BU17" i="11"/>
  <c r="DC17" i="11" s="1"/>
  <c r="I15" i="16" s="1"/>
  <c r="BO25" i="11"/>
  <c r="CW25" i="11" s="1"/>
  <c r="C23" i="16" s="1"/>
  <c r="AJ25" i="11"/>
  <c r="AI25" i="11"/>
  <c r="AV18" i="11"/>
  <c r="AU18" i="11"/>
  <c r="BU18" i="11"/>
  <c r="DC18" i="11" s="1"/>
  <c r="I16" i="16" s="1"/>
  <c r="BS29" i="11"/>
  <c r="DA29" i="11" s="1"/>
  <c r="G27" i="16" s="1"/>
  <c r="AR29" i="11"/>
  <c r="AQ29" i="11"/>
  <c r="BY14" i="11"/>
  <c r="DG14" i="11" s="1"/>
  <c r="M12" i="16" s="1"/>
  <c r="BD14" i="11"/>
  <c r="BC14" i="11"/>
  <c r="CA23" i="11"/>
  <c r="DI23" i="11" s="1"/>
  <c r="O21" i="16" s="1"/>
  <c r="BG23" i="11"/>
  <c r="BH23" i="11"/>
  <c r="BV16" i="11"/>
  <c r="DD16" i="11" s="1"/>
  <c r="J14" i="16" s="1"/>
  <c r="AW16" i="11"/>
  <c r="AX16" i="11"/>
  <c r="AJ16" i="11"/>
  <c r="AI16" i="11"/>
  <c r="BO16" i="11"/>
  <c r="CW16" i="11" s="1"/>
  <c r="C14" i="16" s="1"/>
  <c r="BE24" i="11"/>
  <c r="BZ24" i="11"/>
  <c r="DH24" i="11" s="1"/>
  <c r="N22" i="16" s="1"/>
  <c r="BF24" i="11"/>
  <c r="AZ21" i="11"/>
  <c r="BW21" i="11"/>
  <c r="DE21" i="11" s="1"/>
  <c r="K19" i="16" s="1"/>
  <c r="AY21" i="11"/>
  <c r="AQ22" i="11"/>
  <c r="BS22" i="11"/>
  <c r="DA22" i="11" s="1"/>
  <c r="G20" i="16" s="1"/>
  <c r="AR22" i="11"/>
  <c r="BU16" i="11"/>
  <c r="DC16" i="11" s="1"/>
  <c r="I14" i="16" s="1"/>
  <c r="AU16" i="11"/>
  <c r="AV16" i="11"/>
  <c r="BE15" i="11"/>
  <c r="BZ15" i="11"/>
  <c r="DH15" i="11" s="1"/>
  <c r="N13" i="16" s="1"/>
  <c r="BF15" i="11"/>
  <c r="BU25" i="11"/>
  <c r="DC25" i="11" s="1"/>
  <c r="I23" i="16" s="1"/>
  <c r="AV25" i="11"/>
  <c r="AU25" i="11"/>
  <c r="BI24" i="11"/>
  <c r="CB24" i="11"/>
  <c r="DJ24" i="11" s="1"/>
  <c r="P22" i="16" s="1"/>
  <c r="BJ24" i="11"/>
  <c r="BY26" i="11"/>
  <c r="DG26" i="11" s="1"/>
  <c r="M24" i="16" s="1"/>
  <c r="BC26" i="11"/>
  <c r="BD26" i="11"/>
  <c r="AS22" i="11"/>
  <c r="AT22" i="11"/>
  <c r="BT22" i="11"/>
  <c r="DB22" i="11" s="1"/>
  <c r="H20" i="16" s="1"/>
  <c r="BL17" i="11"/>
  <c r="CC17" i="11"/>
  <c r="DK17" i="11" s="1"/>
  <c r="Q15" i="16" s="1"/>
  <c r="BK17" i="11"/>
  <c r="AW28" i="11"/>
  <c r="AX28" i="11"/>
  <c r="BV28" i="11"/>
  <c r="DD28" i="11" s="1"/>
  <c r="J26" i="16" s="1"/>
  <c r="CA30" i="11"/>
  <c r="DI30" i="11" s="1"/>
  <c r="O28" i="16" s="1"/>
  <c r="BG30" i="11"/>
  <c r="BH30" i="11"/>
  <c r="K60" i="22"/>
  <c r="K64" i="22"/>
  <c r="K65" i="22"/>
  <c r="K63" i="22"/>
  <c r="K70" i="22"/>
  <c r="K57" i="22"/>
  <c r="K68" i="22"/>
  <c r="K61" i="22"/>
  <c r="K49" i="22"/>
  <c r="K67" i="22"/>
  <c r="K58" i="22"/>
  <c r="K71" i="22"/>
  <c r="K59" i="22"/>
  <c r="K62" i="22" l="1"/>
  <c r="K66" i="22"/>
  <c r="K69" i="22"/>
  <c r="K56" i="22"/>
  <c r="CW12" i="11"/>
  <c r="C10" i="16" s="1"/>
  <c r="BO7" i="11"/>
  <c r="CX12" i="11"/>
  <c r="D10" i="16" s="1"/>
  <c r="BO8" i="11"/>
  <c r="K42" i="22"/>
  <c r="K43" i="22"/>
  <c r="K51" i="22"/>
  <c r="K50" i="22"/>
  <c r="K44" i="22"/>
  <c r="H5" i="16" l="1"/>
  <c r="H6" i="16"/>
  <c r="H4" i="16"/>
  <c r="O4" i="16" s="1"/>
  <c r="P15" i="20" s="1"/>
  <c r="H7" i="16"/>
  <c r="C29" i="16"/>
  <c r="O5" i="16" l="1"/>
  <c r="Q15" i="20" s="1"/>
  <c r="O6" i="16" l="1"/>
  <c r="R15"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4" authorId="0" shapeId="0" xr:uid="{00000000-0006-0000-0200-000001000000}">
      <text>
        <r>
          <rPr>
            <sz val="10"/>
            <color indexed="81"/>
            <rFont val="Tahoma"/>
            <family val="2"/>
          </rPr>
          <t>Eventuellement, plusieurs n° 
si plusieurs rapports.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0" authorId="0" shapeId="0" xr:uid="{00000000-0006-0000-0600-000001000000}">
      <text>
        <r>
          <rPr>
            <b/>
            <sz val="9"/>
            <color indexed="81"/>
            <rFont val="Tahoma"/>
            <family val="2"/>
          </rPr>
          <t>Author:</t>
        </r>
        <r>
          <rPr>
            <sz val="9"/>
            <color indexed="81"/>
            <rFont val="Tahoma"/>
            <family val="2"/>
          </rPr>
          <t xml:space="preserve">
car voir 14</t>
        </r>
      </text>
    </comment>
    <comment ref="X10" authorId="0" shapeId="0" xr:uid="{00000000-0006-0000-0600-000002000000}">
      <text>
        <r>
          <rPr>
            <b/>
            <sz val="9"/>
            <color indexed="81"/>
            <rFont val="Tahoma"/>
            <family val="2"/>
          </rPr>
          <t>Author:</t>
        </r>
        <r>
          <rPr>
            <sz val="9"/>
            <color indexed="81"/>
            <rFont val="Tahoma"/>
            <family val="2"/>
          </rPr>
          <t xml:space="preserve">
car voir 15</t>
        </r>
      </text>
    </comment>
    <comment ref="AF10" authorId="0" shapeId="0" xr:uid="{00000000-0006-0000-0600-000003000000}">
      <text>
        <r>
          <rPr>
            <b/>
            <sz val="9"/>
            <color indexed="81"/>
            <rFont val="Tahoma"/>
            <family val="2"/>
          </rPr>
          <t>Author:</t>
        </r>
        <r>
          <rPr>
            <sz val="9"/>
            <color indexed="81"/>
            <rFont val="Tahoma"/>
            <family val="2"/>
          </rPr>
          <t xml:space="preserve">
car voir 14</t>
        </r>
      </text>
    </comment>
    <comment ref="AP10" authorId="0" shapeId="0" xr:uid="{00000000-0006-0000-0600-000004000000}">
      <text>
        <r>
          <rPr>
            <b/>
            <sz val="9"/>
            <color indexed="81"/>
            <rFont val="Tahoma"/>
            <family val="2"/>
          </rPr>
          <t>Author:</t>
        </r>
        <r>
          <rPr>
            <sz val="9"/>
            <color indexed="81"/>
            <rFont val="Tahoma"/>
            <family val="2"/>
          </rPr>
          <t xml:space="preserve">
car voir 15</t>
        </r>
      </text>
    </comment>
    <comment ref="AX10" authorId="0" shapeId="0" xr:uid="{00000000-0006-0000-0600-000005000000}">
      <text>
        <r>
          <rPr>
            <b/>
            <sz val="9"/>
            <color indexed="81"/>
            <rFont val="Tahoma"/>
            <family val="2"/>
          </rPr>
          <t>Author:</t>
        </r>
        <r>
          <rPr>
            <sz val="9"/>
            <color indexed="81"/>
            <rFont val="Tahoma"/>
            <family val="2"/>
          </rPr>
          <t xml:space="preserve">
car voir 14</t>
        </r>
      </text>
    </comment>
    <comment ref="BH10" authorId="0" shapeId="0" xr:uid="{00000000-0006-0000-0600-000006000000}">
      <text>
        <r>
          <rPr>
            <b/>
            <sz val="9"/>
            <color indexed="81"/>
            <rFont val="Tahoma"/>
            <family val="2"/>
          </rPr>
          <t>Author:</t>
        </r>
        <r>
          <rPr>
            <sz val="9"/>
            <color indexed="81"/>
            <rFont val="Tahoma"/>
            <family val="2"/>
          </rPr>
          <t xml:space="preserve">
car voir 15</t>
        </r>
      </text>
    </comment>
    <comment ref="M11" authorId="0" shapeId="0" xr:uid="{00000000-0006-0000-0600-000007000000}">
      <text>
        <r>
          <rPr>
            <b/>
            <sz val="9"/>
            <color indexed="81"/>
            <rFont val="Tahoma"/>
            <family val="2"/>
          </rPr>
          <t>Author:</t>
        </r>
        <r>
          <rPr>
            <sz val="9"/>
            <color indexed="81"/>
            <rFont val="Tahoma"/>
            <family val="2"/>
          </rPr>
          <t xml:space="preserve">
car, par rapport à 4, un seul capteur d'une seule chambre</t>
        </r>
      </text>
    </comment>
    <comment ref="AE11" authorId="0" shapeId="0" xr:uid="{00000000-0006-0000-0600-000008000000}">
      <text>
        <r>
          <rPr>
            <b/>
            <sz val="9"/>
            <color indexed="81"/>
            <rFont val="Tahoma"/>
            <family val="2"/>
          </rPr>
          <t>Author:</t>
        </r>
        <r>
          <rPr>
            <sz val="9"/>
            <color indexed="81"/>
            <rFont val="Tahoma"/>
            <family val="2"/>
          </rPr>
          <t xml:space="preserve">
car, par rapport à 4, un seul capteur d'une seule chambre</t>
        </r>
      </text>
    </comment>
    <comment ref="AW11" authorId="0" shapeId="0" xr:uid="{00000000-0006-0000-0600-000009000000}">
      <text>
        <r>
          <rPr>
            <b/>
            <sz val="9"/>
            <color indexed="81"/>
            <rFont val="Tahoma"/>
            <family val="2"/>
          </rPr>
          <t>Author:</t>
        </r>
        <r>
          <rPr>
            <sz val="9"/>
            <color indexed="81"/>
            <rFont val="Tahoma"/>
            <family val="2"/>
          </rPr>
          <t xml:space="preserve">
car, par rapport à 4, un seul capteur d'une seule chambre</t>
        </r>
      </text>
    </comment>
    <comment ref="O12" authorId="0" shapeId="0" xr:uid="{00000000-0006-0000-0600-00000A000000}">
      <text>
        <r>
          <rPr>
            <b/>
            <sz val="9"/>
            <color indexed="81"/>
            <rFont val="Tahoma"/>
            <family val="2"/>
          </rPr>
          <t>Author:</t>
        </r>
        <r>
          <rPr>
            <sz val="9"/>
            <color indexed="81"/>
            <rFont val="Tahoma"/>
            <family val="2"/>
          </rPr>
          <t xml:space="preserve">
car idem 7</t>
        </r>
      </text>
    </comment>
    <comment ref="S12" authorId="0" shapeId="0" xr:uid="{B3CCB949-1E2A-46CB-A32C-4513388C7F01}">
      <text>
        <r>
          <rPr>
            <b/>
            <sz val="9"/>
            <color indexed="81"/>
            <rFont val="Tahoma"/>
            <family val="2"/>
          </rPr>
          <t>Author:</t>
        </r>
        <r>
          <rPr>
            <sz val="9"/>
            <color indexed="81"/>
            <rFont val="Tahoma"/>
            <family val="2"/>
          </rPr>
          <t xml:space="preserve">
car idem 7</t>
        </r>
      </text>
    </comment>
    <comment ref="AG12" authorId="0" shapeId="0" xr:uid="{00000000-0006-0000-0600-00000B000000}">
      <text>
        <r>
          <rPr>
            <b/>
            <sz val="9"/>
            <color indexed="81"/>
            <rFont val="Tahoma"/>
            <family val="2"/>
          </rPr>
          <t>Author:</t>
        </r>
        <r>
          <rPr>
            <sz val="9"/>
            <color indexed="81"/>
            <rFont val="Tahoma"/>
            <family val="2"/>
          </rPr>
          <t xml:space="preserve">
car idem 7</t>
        </r>
      </text>
    </comment>
    <comment ref="AK12" authorId="0" shapeId="0" xr:uid="{E0B7A06D-56C8-4127-B914-0C5E2FADA68E}">
      <text>
        <r>
          <rPr>
            <b/>
            <sz val="9"/>
            <color indexed="81"/>
            <rFont val="Tahoma"/>
            <family val="2"/>
          </rPr>
          <t>Author:</t>
        </r>
        <r>
          <rPr>
            <sz val="9"/>
            <color indexed="81"/>
            <rFont val="Tahoma"/>
            <family val="2"/>
          </rPr>
          <t xml:space="preserve">
car idem 7</t>
        </r>
      </text>
    </comment>
    <comment ref="AY12" authorId="0" shapeId="0" xr:uid="{00000000-0006-0000-0600-00000C000000}">
      <text>
        <r>
          <rPr>
            <b/>
            <sz val="9"/>
            <color indexed="81"/>
            <rFont val="Tahoma"/>
            <family val="2"/>
          </rPr>
          <t>Author:</t>
        </r>
        <r>
          <rPr>
            <sz val="9"/>
            <color indexed="81"/>
            <rFont val="Tahoma"/>
            <family val="2"/>
          </rPr>
          <t xml:space="preserve">
car idem 7</t>
        </r>
      </text>
    </comment>
    <comment ref="BC12" authorId="0" shapeId="0" xr:uid="{C4DD0FF9-F7F7-4DA3-BF0E-538B54957ED1}">
      <text>
        <r>
          <rPr>
            <b/>
            <sz val="9"/>
            <color indexed="81"/>
            <rFont val="Tahoma"/>
            <family val="2"/>
          </rPr>
          <t>Author:</t>
        </r>
        <r>
          <rPr>
            <sz val="9"/>
            <color indexed="81"/>
            <rFont val="Tahoma"/>
            <family val="2"/>
          </rPr>
          <t xml:space="preserve">
car idem 7</t>
        </r>
      </text>
    </comment>
    <comment ref="BM12" authorId="0" shapeId="0" xr:uid="{00000000-0006-0000-0600-00000D000000}">
      <text>
        <r>
          <rPr>
            <b/>
            <sz val="9"/>
            <color indexed="81"/>
            <rFont val="Tahoma"/>
            <family val="2"/>
          </rPr>
          <t>Author:</t>
        </r>
        <r>
          <rPr>
            <sz val="9"/>
            <color indexed="81"/>
            <rFont val="Tahoma"/>
            <family val="2"/>
          </rPr>
          <t xml:space="preserve">
car idem 7</t>
        </r>
      </text>
    </comment>
    <comment ref="BT12" authorId="0" shapeId="0" xr:uid="{00000000-0006-0000-0600-00000E000000}">
      <text>
        <r>
          <rPr>
            <b/>
            <sz val="9"/>
            <color indexed="81"/>
            <rFont val="Tahoma"/>
            <family val="2"/>
          </rPr>
          <t>Author:</t>
        </r>
        <r>
          <rPr>
            <sz val="9"/>
            <color indexed="81"/>
            <rFont val="Tahoma"/>
            <family val="2"/>
          </rPr>
          <t xml:space="preserve">
car idem 7</t>
        </r>
      </text>
    </comment>
    <comment ref="CA12" authorId="0" shapeId="0" xr:uid="{00000000-0006-0000-0600-00000F000000}">
      <text>
        <r>
          <rPr>
            <b/>
            <sz val="9"/>
            <color indexed="81"/>
            <rFont val="Tahoma"/>
            <family val="2"/>
          </rPr>
          <t>Author:</t>
        </r>
        <r>
          <rPr>
            <sz val="9"/>
            <color indexed="81"/>
            <rFont val="Tahoma"/>
            <family val="2"/>
          </rPr>
          <t xml:space="preserve">
car idem 7</t>
        </r>
      </text>
    </comment>
    <comment ref="CH12" authorId="0" shapeId="0" xr:uid="{00000000-0006-0000-0600-000010000000}">
      <text>
        <r>
          <rPr>
            <b/>
            <sz val="9"/>
            <color indexed="81"/>
            <rFont val="Tahoma"/>
            <family val="2"/>
          </rPr>
          <t>Author:</t>
        </r>
        <r>
          <rPr>
            <sz val="9"/>
            <color indexed="81"/>
            <rFont val="Tahoma"/>
            <family val="2"/>
          </rPr>
          <t xml:space="preserve">
car idem 7</t>
        </r>
      </text>
    </comment>
    <comment ref="CN12" authorId="0" shapeId="0" xr:uid="{00000000-0006-0000-0600-000011000000}">
      <text>
        <r>
          <rPr>
            <b/>
            <sz val="9"/>
            <color indexed="81"/>
            <rFont val="Tahoma"/>
            <family val="2"/>
          </rPr>
          <t>Author:</t>
        </r>
        <r>
          <rPr>
            <sz val="9"/>
            <color indexed="81"/>
            <rFont val="Tahoma"/>
            <family val="2"/>
          </rPr>
          <t xml:space="preserve">
car idem 7</t>
        </r>
      </text>
    </comment>
    <comment ref="CT12" authorId="0" shapeId="0" xr:uid="{00000000-0006-0000-0600-000012000000}">
      <text>
        <r>
          <rPr>
            <b/>
            <sz val="9"/>
            <color indexed="81"/>
            <rFont val="Tahoma"/>
            <family val="2"/>
          </rPr>
          <t>Author:</t>
        </r>
        <r>
          <rPr>
            <sz val="9"/>
            <color indexed="81"/>
            <rFont val="Tahoma"/>
            <family val="2"/>
          </rPr>
          <t xml:space="preserve">
car idem 7</t>
        </r>
      </text>
    </comment>
    <comment ref="O13" authorId="0" shapeId="0" xr:uid="{00000000-0006-0000-0600-000013000000}">
      <text>
        <r>
          <rPr>
            <b/>
            <sz val="9"/>
            <color indexed="81"/>
            <rFont val="Tahoma"/>
            <family val="2"/>
          </rPr>
          <t>Author:</t>
        </r>
        <r>
          <rPr>
            <sz val="9"/>
            <color indexed="81"/>
            <rFont val="Tahoma"/>
            <family val="2"/>
          </rPr>
          <t xml:space="preserve">
car idem 6</t>
        </r>
      </text>
    </comment>
    <comment ref="S13" authorId="0" shapeId="0" xr:uid="{E5A2FE69-7E9E-4172-AA5B-277A7FE27BCB}">
      <text>
        <r>
          <rPr>
            <b/>
            <sz val="9"/>
            <color indexed="81"/>
            <rFont val="Tahoma"/>
            <family val="2"/>
          </rPr>
          <t>Author:</t>
        </r>
        <r>
          <rPr>
            <sz val="9"/>
            <color indexed="81"/>
            <rFont val="Tahoma"/>
            <family val="2"/>
          </rPr>
          <t xml:space="preserve">
car idem 6</t>
        </r>
      </text>
    </comment>
    <comment ref="AG13" authorId="0" shapeId="0" xr:uid="{00000000-0006-0000-0600-000014000000}">
      <text>
        <r>
          <rPr>
            <b/>
            <sz val="9"/>
            <color indexed="81"/>
            <rFont val="Tahoma"/>
            <family val="2"/>
          </rPr>
          <t>Author:</t>
        </r>
        <r>
          <rPr>
            <sz val="9"/>
            <color indexed="81"/>
            <rFont val="Tahoma"/>
            <family val="2"/>
          </rPr>
          <t xml:space="preserve">
car idem 6</t>
        </r>
      </text>
    </comment>
    <comment ref="AK13" authorId="0" shapeId="0" xr:uid="{28CED8D3-1D4D-468B-99F6-CBB2FC37B27E}">
      <text>
        <r>
          <rPr>
            <b/>
            <sz val="9"/>
            <color indexed="81"/>
            <rFont val="Tahoma"/>
            <family val="2"/>
          </rPr>
          <t>Author:</t>
        </r>
        <r>
          <rPr>
            <sz val="9"/>
            <color indexed="81"/>
            <rFont val="Tahoma"/>
            <family val="2"/>
          </rPr>
          <t xml:space="preserve">
car idem 6</t>
        </r>
      </text>
    </comment>
    <comment ref="AY13" authorId="0" shapeId="0" xr:uid="{00000000-0006-0000-0600-000015000000}">
      <text>
        <r>
          <rPr>
            <b/>
            <sz val="9"/>
            <color indexed="81"/>
            <rFont val="Tahoma"/>
            <family val="2"/>
          </rPr>
          <t>Author:</t>
        </r>
        <r>
          <rPr>
            <sz val="9"/>
            <color indexed="81"/>
            <rFont val="Tahoma"/>
            <family val="2"/>
          </rPr>
          <t xml:space="preserve">
car idem 6</t>
        </r>
      </text>
    </comment>
    <comment ref="BC13" authorId="0" shapeId="0" xr:uid="{7E0E5390-AD3E-4B82-A9E7-BB5ED16B709F}">
      <text>
        <r>
          <rPr>
            <b/>
            <sz val="9"/>
            <color indexed="81"/>
            <rFont val="Tahoma"/>
            <family val="2"/>
          </rPr>
          <t>Author:</t>
        </r>
        <r>
          <rPr>
            <sz val="9"/>
            <color indexed="81"/>
            <rFont val="Tahoma"/>
            <family val="2"/>
          </rPr>
          <t xml:space="preserve">
car idem 6</t>
        </r>
      </text>
    </comment>
    <comment ref="BM13" authorId="0" shapeId="0" xr:uid="{00000000-0006-0000-0600-000016000000}">
      <text>
        <r>
          <rPr>
            <b/>
            <sz val="9"/>
            <color indexed="81"/>
            <rFont val="Tahoma"/>
            <family val="2"/>
          </rPr>
          <t>Author:</t>
        </r>
        <r>
          <rPr>
            <sz val="9"/>
            <color indexed="81"/>
            <rFont val="Tahoma"/>
            <family val="2"/>
          </rPr>
          <t xml:space="preserve">
car idem 6</t>
        </r>
      </text>
    </comment>
    <comment ref="BT13" authorId="0" shapeId="0" xr:uid="{00000000-0006-0000-0600-000017000000}">
      <text>
        <r>
          <rPr>
            <b/>
            <sz val="9"/>
            <color indexed="81"/>
            <rFont val="Tahoma"/>
            <family val="2"/>
          </rPr>
          <t>Author:</t>
        </r>
        <r>
          <rPr>
            <sz val="9"/>
            <color indexed="81"/>
            <rFont val="Tahoma"/>
            <family val="2"/>
          </rPr>
          <t xml:space="preserve">
car idem 6</t>
        </r>
      </text>
    </comment>
    <comment ref="CA13" authorId="0" shapeId="0" xr:uid="{00000000-0006-0000-0600-000018000000}">
      <text>
        <r>
          <rPr>
            <b/>
            <sz val="9"/>
            <color indexed="81"/>
            <rFont val="Tahoma"/>
            <family val="2"/>
          </rPr>
          <t>Author:</t>
        </r>
        <r>
          <rPr>
            <sz val="9"/>
            <color indexed="81"/>
            <rFont val="Tahoma"/>
            <family val="2"/>
          </rPr>
          <t xml:space="preserve">
car idem 6</t>
        </r>
      </text>
    </comment>
    <comment ref="CH13" authorId="0" shapeId="0" xr:uid="{00000000-0006-0000-0600-000019000000}">
      <text>
        <r>
          <rPr>
            <b/>
            <sz val="9"/>
            <color indexed="81"/>
            <rFont val="Tahoma"/>
            <family val="2"/>
          </rPr>
          <t>Author:</t>
        </r>
        <r>
          <rPr>
            <sz val="9"/>
            <color indexed="81"/>
            <rFont val="Tahoma"/>
            <family val="2"/>
          </rPr>
          <t xml:space="preserve">
car idem 6</t>
        </r>
      </text>
    </comment>
    <comment ref="CN13" authorId="0" shapeId="0" xr:uid="{00000000-0006-0000-0600-00001A000000}">
      <text>
        <r>
          <rPr>
            <b/>
            <sz val="9"/>
            <color indexed="81"/>
            <rFont val="Tahoma"/>
            <family val="2"/>
          </rPr>
          <t>Author:</t>
        </r>
        <r>
          <rPr>
            <sz val="9"/>
            <color indexed="81"/>
            <rFont val="Tahoma"/>
            <family val="2"/>
          </rPr>
          <t xml:space="preserve">
car idem 6</t>
        </r>
      </text>
    </comment>
    <comment ref="CT13" authorId="0" shapeId="0" xr:uid="{00000000-0006-0000-0600-00001B000000}">
      <text>
        <r>
          <rPr>
            <b/>
            <sz val="9"/>
            <color indexed="81"/>
            <rFont val="Tahoma"/>
            <family val="2"/>
          </rPr>
          <t>Author:</t>
        </r>
        <r>
          <rPr>
            <sz val="9"/>
            <color indexed="81"/>
            <rFont val="Tahoma"/>
            <family val="2"/>
          </rPr>
          <t xml:space="preserve">
car idem 6</t>
        </r>
      </text>
    </comment>
  </commentList>
</comments>
</file>

<file path=xl/sharedStrings.xml><?xml version="1.0" encoding="utf-8"?>
<sst xmlns="http://schemas.openxmlformats.org/spreadsheetml/2006/main" count="3113" uniqueCount="441">
  <si>
    <t>Questions</t>
  </si>
  <si>
    <t>Réponses</t>
  </si>
  <si>
    <t>Type général</t>
  </si>
  <si>
    <t>OUI</t>
  </si>
  <si>
    <t>NON</t>
  </si>
  <si>
    <t>Détection (CO2 ou détection de présence) dans un ou plusieurs espaces secs?</t>
  </si>
  <si>
    <t>Type 1</t>
  </si>
  <si>
    <t>Le type général est :</t>
  </si>
  <si>
    <t>Type 2</t>
  </si>
  <si>
    <t>Type 3</t>
  </si>
  <si>
    <t>Type 4</t>
  </si>
  <si>
    <t>Validation</t>
  </si>
  <si>
    <t>Condition</t>
  </si>
  <si>
    <t>Cette détection est de type CO2 uniquement?</t>
  </si>
  <si>
    <t>Cette détection est de type "détection de présence" (et éventuellement CO2)?</t>
  </si>
  <si>
    <t>Détection dans les espaces humides?</t>
  </si>
  <si>
    <t>Aucun type</t>
  </si>
  <si>
    <t>Hide</t>
  </si>
  <si>
    <t>Détection CO2 dans chaque espace sec?</t>
  </si>
  <si>
    <t>Régulation LOCALE de l'alimentation des espaces secs?</t>
  </si>
  <si>
    <t>Régulation CENTRALE de l'alimentation des espaces secs?</t>
  </si>
  <si>
    <t>Régulation ZONALE de l'alimentation des espace secs?</t>
  </si>
  <si>
    <t>Détection CO2 dans chaque chambre à coucher?</t>
  </si>
  <si>
    <t>Détection CO2 dans le séjour principal et dans la chambre à coucher principale?</t>
  </si>
  <si>
    <t>Détection CO2 dans le conduit principal d'évacuation?</t>
  </si>
  <si>
    <t>Le sous-type 3 est :</t>
  </si>
  <si>
    <t>Détection de présence dans chaque espace sec?</t>
  </si>
  <si>
    <t>Détection de présence dans chaque chambre à coucher?</t>
  </si>
  <si>
    <t>Détection de présence dans le séjour principal et dans la chambre à coucher principale?</t>
  </si>
  <si>
    <t>Le sous-type 4 est :</t>
  </si>
  <si>
    <t>Régulation de l'évacuation de chaque chambre à coucher?</t>
  </si>
  <si>
    <t>Détection CO2 dans le conduit d'évacuation commun des chambres à coucher?</t>
  </si>
  <si>
    <t>Régulation de l'évacuation de toutes les chambres à coucher ensemble?</t>
  </si>
  <si>
    <t>Le sous-type 2 est :</t>
  </si>
  <si>
    <t>Régulation CENTRALE des évacuations des espaces humides?</t>
  </si>
  <si>
    <t>Régulation LOCALE des évacuations des espaces humides?</t>
  </si>
  <si>
    <t>Détection (RH et présence) dans chaque espace humide?</t>
  </si>
  <si>
    <t>No type 2</t>
  </si>
  <si>
    <t>No type 3</t>
  </si>
  <si>
    <t>No type 4</t>
  </si>
  <si>
    <t>.a</t>
  </si>
  <si>
    <t>.b</t>
  </si>
  <si>
    <t>.c</t>
  </si>
  <si>
    <t>Type x.x.a</t>
  </si>
  <si>
    <t>Type x.x.b</t>
  </si>
  <si>
    <t>Type x.x.c</t>
  </si>
  <si>
    <t>Type Evacuation</t>
  </si>
  <si>
    <t>Le type Evacuation est :</t>
  </si>
  <si>
    <t>Le sous-type 4 complet est :</t>
  </si>
  <si>
    <t>Le sous-type 3 complet est :</t>
  </si>
  <si>
    <t>Le sous-type 2 complet est :</t>
  </si>
  <si>
    <t>Le sous-type 1 complet est :</t>
  </si>
  <si>
    <t>Aucun type :</t>
  </si>
  <si>
    <t>Le sous-type complet est :</t>
  </si>
  <si>
    <t>Sous-type complet</t>
  </si>
  <si>
    <t xml:space="preserve">Le sous-type complet est : </t>
  </si>
  <si>
    <t>N°</t>
  </si>
  <si>
    <t>Titre</t>
  </si>
  <si>
    <t>Desciriptif</t>
  </si>
  <si>
    <t>Retour automatique</t>
  </si>
  <si>
    <t>Débit d’alimentation 100%, par local</t>
  </si>
  <si>
    <t>Débit d’alimentation 100%, par zone</t>
  </si>
  <si>
    <t>Débit d’alimentation 100%, central</t>
  </si>
  <si>
    <t>Débit d’évacuation (espace sec) supérieur à 30 m³/h</t>
  </si>
  <si>
    <t>Débit d’évacuation 100%, par local</t>
  </si>
  <si>
    <t>Débit d’évacuation 100%, central</t>
  </si>
  <si>
    <t>Débit d’alimentation supérieur à 10%</t>
  </si>
  <si>
    <t>Débit d’évacuation supérieur à 10%</t>
  </si>
  <si>
    <t>Débit d’alimentation supérieur à 30 ou 35%</t>
  </si>
  <si>
    <t>Débit d’évacuation supérieur à 30 ou 35%</t>
  </si>
  <si>
    <t>Débit d’alimentation supérieur à 30% (zone partiellement équipée de capteurs)</t>
  </si>
  <si>
    <t>Débit d’alimentation inférieur à 40%, par local</t>
  </si>
  <si>
    <t>Débit d’alimentation inférieur à 40%, par zone</t>
  </si>
  <si>
    <t>Débit d’alimentation inférieur à 40%, central</t>
  </si>
  <si>
    <t>Débit d’évacuation (espace sec) est inférieur à 5 m³/h</t>
  </si>
  <si>
    <t>Débit d’évacuation inférieur à 40%, par local</t>
  </si>
  <si>
    <t>Débit d’évacuation inférieur à 40%, central</t>
  </si>
  <si>
    <t>Débits d’alimentation et d’évacuation ajustés</t>
  </si>
  <si>
    <t>Désactivation automatique pour refroidissement</t>
  </si>
  <si>
    <t>Préalablement à ce test, il faut mettre tous les capteurs de tous les espaces en détection basse.
Il faut ensuite activer la désactivation automatique qui a pour but, grâce à un ou plusieurs capteurs de température, de mettre le système de ventilation en position nominale.
Si le système n’est pas équipé d’une telle désactivation, il reçoit la mention « non » pour cette caractéristique.</t>
  </si>
  <si>
    <t>Dérogation manuelle en position nominale</t>
  </si>
  <si>
    <t>Autre(s) dérogation(s) manuelle(s)</t>
  </si>
  <si>
    <t>Tous les capteurs en détection haute</t>
  </si>
  <si>
    <t>Tous les capteurs en détection basse</t>
  </si>
  <si>
    <t>Un capteur d’un espace sec de la zone jour en détection haute, tous les autres en détection basse</t>
  </si>
  <si>
    <t>Un capteur d’un espace sec de la zone nuit en détection haute, tous les autres en détection basse</t>
  </si>
  <si>
    <t>Un capteur d’un espace sec de la zone jour en détection basse, les capteurs des autres espaces secs en détection haute, les capteurs des espaces humides en détection basse</t>
  </si>
  <si>
    <t>Un capteur d’un espace sec de la zone nuit en détection basse, les capteurs des autres espaces secs en détection haute, les capteurs des espaces humides en détection basse</t>
  </si>
  <si>
    <t>Un capteur d’un espace humide de la zone jour en détection haute, tous les autres en détection basse</t>
  </si>
  <si>
    <t>Un capteur d’un espace humide de la zone nuit en détection haute, tous les autres en détection basse</t>
  </si>
  <si>
    <t>Un capteur d’un espace humide de la zone jour en détection basse, les capteurs des autres espaces humides en détection haute, les capteurs des espaces secs en détection basse</t>
  </si>
  <si>
    <t>Un capteur d’un espace humide de la zone nuit en détection basse, les capteurs des autres espaces humides en détection haute, les capteurs des espaces secs en détection basse</t>
  </si>
  <si>
    <t>Le capteur du conduit commun des chambres à coucher en détection haute, tous les autres capteurs en détection basse</t>
  </si>
  <si>
    <t>Le capteur de CO2 dans le conduit d’évacuation commun en détection haute, tous les autres en détection basse</t>
  </si>
  <si>
    <t>N° sous-type système</t>
  </si>
  <si>
    <t>1.a</t>
  </si>
  <si>
    <t>1.b</t>
  </si>
  <si>
    <t>2.2.a</t>
  </si>
  <si>
    <t>2.3.a</t>
  </si>
  <si>
    <t>2.2.b</t>
  </si>
  <si>
    <t>2.3.b</t>
  </si>
  <si>
    <t>2.2.c</t>
  </si>
  <si>
    <t>2.3.c</t>
  </si>
  <si>
    <t>3.1.a</t>
  </si>
  <si>
    <t>3.2.a</t>
  </si>
  <si>
    <t>3.3.a</t>
  </si>
  <si>
    <t>3.4.a</t>
  </si>
  <si>
    <t>3.5.a</t>
  </si>
  <si>
    <t>3.6.a</t>
  </si>
  <si>
    <t>3.7.a</t>
  </si>
  <si>
    <t>3.1.c</t>
  </si>
  <si>
    <t>3.2.c</t>
  </si>
  <si>
    <t>3.3.c</t>
  </si>
  <si>
    <t>3.4.c</t>
  </si>
  <si>
    <t>3.5.c</t>
  </si>
  <si>
    <t>3.6.c</t>
  </si>
  <si>
    <t>3.7.c</t>
  </si>
  <si>
    <t>3.1.b</t>
  </si>
  <si>
    <t>3.2.b</t>
  </si>
  <si>
    <t>3.3.b</t>
  </si>
  <si>
    <t>3.4.b</t>
  </si>
  <si>
    <t>3.5.b</t>
  </si>
  <si>
    <t>3.6.b</t>
  </si>
  <si>
    <t>3.7.b</t>
  </si>
  <si>
    <t>4.1.a</t>
  </si>
  <si>
    <t>4.2.a</t>
  </si>
  <si>
    <t>4.4.a</t>
  </si>
  <si>
    <t>4.5.a</t>
  </si>
  <si>
    <t>4.6.a</t>
  </si>
  <si>
    <t>4.1.b</t>
  </si>
  <si>
    <t>4.2.b</t>
  </si>
  <si>
    <t>4.4.b</t>
  </si>
  <si>
    <t>4.5.b</t>
  </si>
  <si>
    <t>4.6.b</t>
  </si>
  <si>
    <t>4.1.c</t>
  </si>
  <si>
    <t>4.2.c</t>
  </si>
  <si>
    <t>4.4.c</t>
  </si>
  <si>
    <t>4.5.c</t>
  </si>
  <si>
    <t>4.6.c</t>
  </si>
  <si>
    <t>4.3.a</t>
  </si>
  <si>
    <t>4.3.b</t>
  </si>
  <si>
    <t>4.3.c</t>
  </si>
  <si>
    <t>N° Etat</t>
  </si>
  <si>
    <t>N° Exigence</t>
  </si>
  <si>
    <t>Condition particulière</t>
  </si>
  <si>
    <t>x</t>
  </si>
  <si>
    <t>Espace sec en détection haute</t>
  </si>
  <si>
    <t>Tous les espaces secs de la zone jour</t>
  </si>
  <si>
    <t>Tous les espaces secs qui ne sont pas en détection haute</t>
  </si>
  <si>
    <t>Espace sec en détection basse</t>
  </si>
  <si>
    <t>Espaces humides qui ne sont pas en détection haute</t>
  </si>
  <si>
    <t>Espace humide en détection haute</t>
  </si>
  <si>
    <t>Espace humide en détection basse</t>
  </si>
  <si>
    <t>Espaces humides qui ne sont pas en détection basse</t>
  </si>
  <si>
    <t>2.4.a (C1)</t>
  </si>
  <si>
    <t>2.4.a (C2)</t>
  </si>
  <si>
    <t>2.5.a (C1)</t>
  </si>
  <si>
    <t>2.5.a (C2)</t>
  </si>
  <si>
    <t>N° Etats à tester</t>
  </si>
  <si>
    <t>N° Exigence à vérifier</t>
  </si>
  <si>
    <t>N° de ligne Etat</t>
  </si>
  <si>
    <t>N° de colonne Sous-type système</t>
  </si>
  <si>
    <t>Dans les zones où tous les espaces secs sont équipés de capteurs</t>
  </si>
  <si>
    <t>Dans les zones où au moins un espace sec n'est pas équipé de capteur</t>
  </si>
  <si>
    <t>Espaces secs de la zone jour</t>
  </si>
  <si>
    <t>Tous</t>
  </si>
  <si>
    <t>Espaces secs qui ne sont pas en détection haute</t>
  </si>
  <si>
    <t>Espaces secs de la zone nuit</t>
  </si>
  <si>
    <t>Si le total des débits d’alimentation des espaces secs est égal ou inférieur à 40% du total des débits nominaux d’évacuation</t>
  </si>
  <si>
    <t>Si le total des débits d’alimentation des espaces secs est supérieur à 40% du total des débits nominaux d’évacuation</t>
  </si>
  <si>
    <t>Espaces secs qui ne sont pas en détection basse</t>
  </si>
  <si>
    <t>Si le total des débits d’évacuation des espaces humides est égal ou inférieur à 40% du total des débits nominaux d’alimentation</t>
  </si>
  <si>
    <t>Si le total des débits d’évacuation des espaces humides est supérieur à 40% du total des débits nominaux d’alimentation</t>
  </si>
  <si>
    <t>Chambres à coucher</t>
  </si>
  <si>
    <t>Validations</t>
  </si>
  <si>
    <t>OK</t>
  </si>
  <si>
    <t>NOK</t>
  </si>
  <si>
    <t>Conditions à tester</t>
  </si>
  <si>
    <t>TO DO</t>
  </si>
  <si>
    <t>Résultat final</t>
  </si>
  <si>
    <t>Résultat intermédiaire</t>
  </si>
  <si>
    <t>Conditions encore à tester</t>
  </si>
  <si>
    <t>Conditions validées</t>
  </si>
  <si>
    <t>Conditions non conformes</t>
  </si>
  <si>
    <t>Type</t>
  </si>
  <si>
    <t>Freduc</t>
  </si>
  <si>
    <r>
      <t>f</t>
    </r>
    <r>
      <rPr>
        <b/>
        <vertAlign val="subscript"/>
        <sz val="11"/>
        <color theme="1"/>
        <rFont val="Calibri"/>
        <family val="2"/>
        <scheme val="minor"/>
      </rPr>
      <t>reduc,vent,heat,zonez</t>
    </r>
    <r>
      <rPr>
        <b/>
        <sz val="11"/>
        <color theme="1"/>
        <rFont val="Calibri"/>
        <family val="2"/>
        <scheme val="minor"/>
      </rPr>
      <t xml:space="preserve"> :</t>
    </r>
  </si>
  <si>
    <r>
      <t>f</t>
    </r>
    <r>
      <rPr>
        <b/>
        <vertAlign val="subscript"/>
        <sz val="11"/>
        <color theme="1"/>
        <rFont val="Calibri"/>
        <family val="2"/>
        <scheme val="minor"/>
      </rPr>
      <t>reduc,vent,cool,zonez</t>
    </r>
    <r>
      <rPr>
        <b/>
        <sz val="11"/>
        <color theme="1"/>
        <rFont val="Calibri"/>
        <family val="2"/>
        <scheme val="minor"/>
      </rPr>
      <t xml:space="preserve"> :</t>
    </r>
  </si>
  <si>
    <r>
      <t>f</t>
    </r>
    <r>
      <rPr>
        <b/>
        <vertAlign val="subscript"/>
        <sz val="11"/>
        <color theme="1"/>
        <rFont val="Calibri"/>
        <family val="2"/>
        <scheme val="minor"/>
      </rPr>
      <t>reduc,vent,overh,zonez</t>
    </r>
    <r>
      <rPr>
        <b/>
        <sz val="11"/>
        <color theme="1"/>
        <rFont val="Calibri"/>
        <family val="2"/>
        <scheme val="minor"/>
      </rPr>
      <t xml:space="preserve"> :</t>
    </r>
  </si>
  <si>
    <t>1 ?</t>
  </si>
  <si>
    <t>2 ?</t>
  </si>
  <si>
    <t>3 ?</t>
  </si>
  <si>
    <t>4 ?</t>
  </si>
  <si>
    <t>4.1</t>
  </si>
  <si>
    <t>4.2</t>
  </si>
  <si>
    <t>4.3</t>
  </si>
  <si>
    <t>4.4</t>
  </si>
  <si>
    <t>4.5</t>
  </si>
  <si>
    <t>4.6</t>
  </si>
  <si>
    <t>3.1</t>
  </si>
  <si>
    <t>3.2</t>
  </si>
  <si>
    <t>3.3</t>
  </si>
  <si>
    <t>3.4</t>
  </si>
  <si>
    <t>3.5</t>
  </si>
  <si>
    <t>3.6</t>
  </si>
  <si>
    <t>3.7</t>
  </si>
  <si>
    <t>2.1</t>
  </si>
  <si>
    <t>2.2</t>
  </si>
  <si>
    <t>2.3</t>
  </si>
  <si>
    <t>2.4</t>
  </si>
  <si>
    <t>2.5</t>
  </si>
  <si>
    <t>Nombre total de conditions à tester</t>
  </si>
  <si>
    <t>Evacuation mécanique dans chaque espace sec?</t>
  </si>
  <si>
    <t>Régulation centrale de l'évacuation des espaces secs?</t>
  </si>
  <si>
    <t>Régulation centrale de l'évacuation des espaces humides?</t>
  </si>
  <si>
    <t>24 C1</t>
  </si>
  <si>
    <t>24 C2</t>
  </si>
  <si>
    <t>25 C1</t>
  </si>
  <si>
    <t>25 C2</t>
  </si>
  <si>
    <t xml:space="preserve"> (C1)</t>
  </si>
  <si>
    <t xml:space="preserve"> (C2)</t>
  </si>
  <si>
    <t>Sous-type</t>
  </si>
  <si>
    <t>Aucun type (freduc = 1)</t>
  </si>
  <si>
    <t>Veuillez d'abord terminer la sélection du type</t>
  </si>
  <si>
    <t>Sous-Type :</t>
  </si>
  <si>
    <t>Le débit d’alimentation de chaque espace sec est égal ou supérieur au débit nominal de cet espace.</t>
  </si>
  <si>
    <t>Le total des débits d’alimentation des espaces secs de la/chaque zone est égal ou supérieur au total des débits nominaux des espaces secs de la zone.</t>
  </si>
  <si>
    <t>Le total des débits d’alimentation des espaces secs est égal ou supérieur au total des débits nominaux des espaces secs.</t>
  </si>
  <si>
    <t>Le débit d’évacuation de chaque espace sec, qui est équipé d’évacuation supplémentaire, est égal ou supérieur à 30 m³/h.</t>
  </si>
  <si>
    <t>Le débit d’évacuation de chaque espace humide est égal ou supérieur au débit nominal de cet espace.</t>
  </si>
  <si>
    <t>Le total des débits d’évacuation des espaces humides est égal ou supérieur au total des débits nominaux des espaces humides.</t>
  </si>
  <si>
    <t>Le débit d’alimentation de chaque espace sec est égal ou supérieur à 10% du débit nominal de cet espace.</t>
  </si>
  <si>
    <t>Le débit d’évacuation de chaque espace humide est égal ou supérieur à 10% du débit nominal de cet espace.</t>
  </si>
  <si>
    <t>Une des conditions suivantes (au choix du fabricant, selon le système) doit être satisfaite :
• Le total des débits d’évacuation des espaces humides est égal ou supérieur à 35% du total des débits nominaux d’évacuation des espaces humides. Pour les systèmes B et D, le total des débits d’alimentation des espaces secs est égal ou supérieur à 35% du total des débits nominaux d’évacuation des espaces humides.
• Le débit d’évacuation de chaque espace humide est égal ou supérieur à 30% du débit nominal d’évacuation de cet espace. Pour les systèmes B et D, le total des débits nominaux d’alimentation des espaces secs est égal ou supérieur à 30% du total des débits nominaux d’évacuation des espaces humides.</t>
  </si>
  <si>
    <t>Après une dérogation manuelle, le système doit revenir automatiquement en position de fonctionnement à la demande, après un délai maximum de 12h.
Si le délai de retour automatique est non paramétrable, il faut vérifier que le système revient effectivement automatiquement en position de fonctionnement à la demande, après ce délai, en vérifiant une des exigences du fonctionnement à la demande ci-après au choix.
Si le délai de retour automatique est paramétrable, il faut vérifier que :
• Le délai maximum qui peut être paramétré est inférieur ou égal à 12h.
• Le système revient effectivement automatiquement en position de fonctionnement à la demande, après le délai paramétré, en vérifiant une des exigences du fonctionnement à la demande ci-après au choix. Pour ce faire, on peut paramétrer le délai le plus court possible.</t>
  </si>
  <si>
    <t>Le total des débits d’alimentation des espaces secs de la zone est égal ou supérieur à 30% du total des débits nominaux d’alimentation des espaces secs de la zone.</t>
  </si>
  <si>
    <t>Le débit d’alimentation de chaque espace sec doit être égal ou inférieur à 40% du débit nominal de cet espace.</t>
  </si>
  <si>
    <t>Le total des débits d’alimentation des espaces secs de chaque zone est égal ou inférieur à 40% du total des débits nominaux des espaces secs de cette zone.</t>
  </si>
  <si>
    <t>Le total des débits d’alimentation des espaces secs est égal ou inférieur à 40% du total des débits nominaux des espaces secs.</t>
  </si>
  <si>
    <t>Le débit d’évacuation de chaque espace sec, qui est équipé d’évacuation supplémentaire, est inférieur ou égal à 5 m³/h.</t>
  </si>
  <si>
    <t>Le débit d’évacuation de chaque espace humide est égal ou inférieur à 40% du débit nominal de cet espace.</t>
  </si>
  <si>
    <t>Le total des débits d’évacuation des espaces humides est égal ou inférieur à 40% du total des débits nominaux des espaces humides.</t>
  </si>
  <si>
    <t>La différence entre le total des débits d’alimentation et le total des débits d’évacuation est égale ou inférieure à 15%  de la valeur la plus élevée des deux.</t>
  </si>
  <si>
    <t>Des dérogations manuelles supplémentaires sont également autorisées. Chacune de ces dérogations manuelles supplémentaires doit être testée.
Préalablement à ce test, il faut mettre tous les capteurs de tous les espaces en détection haute.
Il faut ensuite activer la dérogation manuelle du système à tester, conformément aux prescriptions du fabricant.</t>
  </si>
  <si>
    <t>Préalablement à ce test, il faut mettre tous les capteurs de tous les espaces en détection basse.
Il faut ensuite activer la dérogation manuelle du système en position nominale, conformément aux prescriptions du fabricant</t>
  </si>
  <si>
    <t>Préalablement à ce test, il faut mettre tous les capteurs de tous les espaces en détection basse.
Il faut mettre tous les capteurs du système en détection haute.</t>
  </si>
  <si>
    <t>Préalablement à ce test, il faut mettre tous les capteurs de tous les espaces en détection haute.
Il faut mettre tous les capteurs du système en détection basse.</t>
  </si>
  <si>
    <t>Préalablement à ce test, il faut mettre tous les capteurs de tous les espaces en détection basse.
Il faut ensuite mettre un capteur d’un espace sec de la zone jour, au choix le séjour ou le bureau, en détection haute, et tous les autres capteurs des espaces secs et humides en détection basse.</t>
  </si>
  <si>
    <t>Préalablement à ce test, il faut mettre tous les capteurs de tous les espaces en détection basse.
Il faut ensuite mettre un capteur d’un espace sec de la zone nuit, au choix une des 3 chambres à coucher, en détection haute, et tous les autres capteurs des espaces secs et humides en détection basse.</t>
  </si>
  <si>
    <t>Préalablement à ce test, il faut mettre tous les capteurs de tous les espaces en détection haute.
Il faut ensuite mettre un capteur d’un espace sec de la zone jour, au choix le séjour ou le bureau, en détection basse, tous les autres capteurs des espaces secs en détection haute, et tous les capteurs des espaces humides en détection basse.</t>
  </si>
  <si>
    <t>Préalablement à ce test, il faut mettre tous les capteurs de tous les espaces en détection haute.
Il faut ensuite mettre un capteur d’un espace sec de la zone nuit, au choix une des 3 chambres à coucher, en détection basse, tous les autres capteurs des espaces secs en détection haute, et tous les capteurs des espaces humides en détection basse.</t>
  </si>
  <si>
    <t>Préalablement à ce test, il faut mettre tous les capteurs de tous les espaces en détection basse.
Il faut ensuite mettre un capteur d’un espace humide de la zone jour, au choix la cuisine, le WC ou la buanderie, en détection haute, et tous les autres capteurs des espaces secs et humides en détection basse.</t>
  </si>
  <si>
    <t>Préalablement à ce test, il faut mettre tous les capteurs de tous les espaces en détection basse.
Il faut ensuite mettre un capteur d’un espace humide de la zone nuit, au choix la salle de bain ou la salle de douche, en détection haute, et tous les autres capteurs des espaces secs et humides en détection basse.</t>
  </si>
  <si>
    <t>Préalablement à ce test, il faut mettre tous les capteurs de tous les espaces en détection haute.
Il faut ensuite mettre un capteur d’un espace humide de la zone jour, au choix la cuisine, le WC ou la buanderie, en détection basse, tous les autres capteurs des espaces humides en détection haute, et tous les capteurs des espaces secs en détection basse.</t>
  </si>
  <si>
    <t>Préalablement à ce test, il faut mettre tous les capteurs de tous les espaces en détection haute.
Il faut ensuite mettre un capteur d’un espace humide de la zone nuit, au choix la salle de bain ou la salle de douche, en détection basse, tous les autres capteurs des espaces humides en détection haute, et tous les capteurs des espaces secs en détection basse.</t>
  </si>
  <si>
    <t>Préalablement à ce test, il faut mettre tous les capteurs de tous les espaces en détection basse.
Il faut ensuite mettre le capteur de CO2 dans le conduit d’évacuation commun des chambres à coucher en détection haute, et tous les autres capteurs en détection basse.</t>
  </si>
  <si>
    <t>Préalablement à ce test, il faut mettre tous les capteurs de tous les espaces en détection basse.
Il faut ensuite mettre le capteur de CO2 dans le conduit d’évacuation commun en détection haute, et tous les autres capteurs en détection basse.</t>
  </si>
  <si>
    <t>BASE DE DONNEES DE PRODUITS PEB</t>
  </si>
  <si>
    <t xml:space="preserve">Dossier de demande formelle  </t>
  </si>
  <si>
    <t>pour la reconnaissance des données de produits</t>
  </si>
  <si>
    <t xml:space="preserve"> dans la base de données de produits PEB</t>
  </si>
  <si>
    <t>www.epbd.be</t>
  </si>
  <si>
    <t>Ce fichier a été élaboré par le CSTC, avec le soutien</t>
  </si>
  <si>
    <t>financier et pour le compte des Régions Flamande, Wallonne et de Bruxelles-Capitale</t>
  </si>
  <si>
    <t>Demandeur</t>
  </si>
  <si>
    <t>Nom de l'entreprise</t>
  </si>
  <si>
    <t>Date de la demande</t>
  </si>
  <si>
    <t>DONNEES DE PRODUITS</t>
  </si>
  <si>
    <t>IDENTIFICATION DU PRODUIT</t>
  </si>
  <si>
    <t>CARACTERISTIQUES DU PRODUIT</t>
  </si>
  <si>
    <t>Concerne</t>
  </si>
  <si>
    <t>Marque</t>
  </si>
  <si>
    <t>ID produit</t>
  </si>
  <si>
    <t>Nom du produit</t>
  </si>
  <si>
    <t>www demandeur</t>
  </si>
  <si>
    <t>Référence Fiche explicative</t>
  </si>
  <si>
    <t>Référence rapports d'essai</t>
  </si>
  <si>
    <t>§ 4.1</t>
  </si>
  <si>
    <t>§ 4.3</t>
  </si>
  <si>
    <t>obligatoire</t>
  </si>
  <si>
    <t>optionnel</t>
  </si>
  <si>
    <t>Code de chiffres</t>
  </si>
  <si>
    <t>Nederlands</t>
  </si>
  <si>
    <t>Français</t>
  </si>
  <si>
    <t>n° doc</t>
  </si>
  <si>
    <t>champs indiqués dans la base de données PEB</t>
  </si>
  <si>
    <t>valeur calculée automatiquement (ne rien introduire)</t>
  </si>
  <si>
    <t>DOCUMENTS TRANSMIS PAR LE DEMANDEUR A L'OPERATEUR</t>
  </si>
  <si>
    <t>Numéro</t>
  </si>
  <si>
    <t>Description du document</t>
  </si>
  <si>
    <t>Format</t>
  </si>
  <si>
    <t>Systèmes de ventilation à la demande</t>
  </si>
  <si>
    <t>Facteur refroidissement</t>
  </si>
  <si>
    <t>Facteur chauffage</t>
  </si>
  <si>
    <t>Facteur surchauffe</t>
  </si>
  <si>
    <t>Référence Check-list sur site</t>
  </si>
  <si>
    <t>Veuillez compléter toutes les cases jaunes</t>
  </si>
  <si>
    <t>A</t>
  </si>
  <si>
    <t>B</t>
  </si>
  <si>
    <t>C</t>
  </si>
  <si>
    <t>D</t>
  </si>
  <si>
    <t>Type de système de ventilation (selon NBN D 50-001)?</t>
  </si>
  <si>
    <t>Séjour</t>
  </si>
  <si>
    <t>Nombre 
d'espaces</t>
  </si>
  <si>
    <t>Débit 
maximum</t>
  </si>
  <si>
    <t>Nombre maximum d'espaces secs et débits maximums?</t>
  </si>
  <si>
    <t>Chambre principale (si d'application)</t>
  </si>
  <si>
    <t>Chambre (non principale)</t>
  </si>
  <si>
    <t>Autre espace sec (bureau, …)</t>
  </si>
  <si>
    <t>Nombre maximum d'espaces humides et débits maximums?</t>
  </si>
  <si>
    <t>WC</t>
  </si>
  <si>
    <t>Cuisine</t>
  </si>
  <si>
    <t>Salle de bain et autres espaces humides</t>
  </si>
  <si>
    <t>Nombre maximum de zones jours?</t>
  </si>
  <si>
    <t>Nombre maximum de zones nuits?</t>
  </si>
  <si>
    <t>Débit maximum de l'alimentation totale</t>
  </si>
  <si>
    <t>Débit maximum de l'évacuation totale</t>
  </si>
  <si>
    <t>Veuillez compléter le champ d'application du système ci-dessous</t>
  </si>
  <si>
    <t>La check-list pour vérifications sur site pour ce système est comme suit:</t>
  </si>
  <si>
    <t>Champ d'application du système</t>
  </si>
  <si>
    <t>Nombre d'espaces secs et débits</t>
  </si>
  <si>
    <t>Nombre 
maximum</t>
  </si>
  <si>
    <t>Nombre d'espaces humides et débits</t>
  </si>
  <si>
    <t>Nombre de zones</t>
  </si>
  <si>
    <t>Zones nuit</t>
  </si>
  <si>
    <t>Zones jour</t>
  </si>
  <si>
    <t>Débits totaux</t>
  </si>
  <si>
    <t>Alimentation</t>
  </si>
  <si>
    <t>Evacuation</t>
  </si>
  <si>
    <t>Points à vérifier</t>
  </si>
  <si>
    <t>OK/NOK?</t>
  </si>
  <si>
    <t>Attribution des zones jour et nuit</t>
  </si>
  <si>
    <t>Chaque chambre appartient à la ou les zone(s) nuit</t>
  </si>
  <si>
    <t>La zone jour contient le séjour et ne contient aucune chambre</t>
  </si>
  <si>
    <t>Présence du sytème est des composants</t>
  </si>
  <si>
    <t>Ventilateur pour l'alimentation mécanique</t>
  </si>
  <si>
    <t>Ventilateur pour l'évacuation mécanique</t>
  </si>
  <si>
    <t>Capteurs de CO2 dans les espaces secs</t>
  </si>
  <si>
    <t>Dans chaque espace sec</t>
  </si>
  <si>
    <t>Dans chaque chambre à coucher</t>
  </si>
  <si>
    <t>Dans le conduit commun de toues les chambres</t>
  </si>
  <si>
    <t>Capteurs de détection de présence dans les espaces secs</t>
  </si>
  <si>
    <t>Dans le séjour principal et la chambre principale</t>
  </si>
  <si>
    <t>Dans le conduit d'évacuation principal</t>
  </si>
  <si>
    <t>Capteurs dans les espaces humides</t>
  </si>
  <si>
    <t>Capteur RH dans chaque espace humide, excepté les WC</t>
  </si>
  <si>
    <t>Détection de présence dans chaque espace équipé d'un WC</t>
  </si>
  <si>
    <t>Evacuations supplémentaires dans les espaces secs</t>
  </si>
  <si>
    <t>Fonctionnement du système</t>
  </si>
  <si>
    <t>Le système est bien en fonctionnement</t>
  </si>
  <si>
    <t>Mesure des débits en position nominale (optionnel)</t>
  </si>
  <si>
    <t>ID-produit</t>
  </si>
  <si>
    <t>Check-list de vérification sur site pour système de ventilation à la demande reconnu sur www.epbd.be</t>
  </si>
  <si>
    <t>Régulation zonale</t>
  </si>
  <si>
    <t>2.4.b (C1)</t>
  </si>
  <si>
    <t>2.4.b (C2)</t>
  </si>
  <si>
    <t>2.5.b (C1)</t>
  </si>
  <si>
    <t>2.5.b (C2)</t>
  </si>
  <si>
    <t>2.4.c (C1)</t>
  </si>
  <si>
    <t>2.4.c (C2)</t>
  </si>
  <si>
    <t>2.5.c (C1)</t>
  </si>
  <si>
    <t>2.5.c (C2)</t>
  </si>
  <si>
    <t>Cette page permet de déterminer le type de système de ventilation à la demande</t>
  </si>
  <si>
    <t>Cette page informative liste les états à tester sur le poste d'essai</t>
  </si>
  <si>
    <t>Cette page informative liste les exigences à vérifier sur le poste d'essai</t>
  </si>
  <si>
    <t>Cette page donne une vue d'ensemble des résultats sur le poste d'essai</t>
  </si>
  <si>
    <t>Cette page permet de vérifier les exigences pour les états applicable au système</t>
  </si>
  <si>
    <t>Une des conditions suivantes (au choix du fabricant, selon le système) doit être satisfaite :
• Le total des débits d’alimentation des espaces secs est égal ou supérieur à 35% du total des débits nominaux d'alimentation des espaces secs. Pour les systèmes C et D, le total des débits d’évacuation des espaces humides est égal ou supérieur à 35% du total des débits nominaux d’alimentation des espaces secs.
• Le débit d’alimentation de chaque espace sec est égal ou supérieur à 30% du débit nominal d’alimentation de cet espace. Pour les systèmes C et D, le total des débits nominaux d’évacuation des espaces humides est égal ou supérieur à 30% du total des débits nominaux d’alimentation des espaces secs.</t>
  </si>
  <si>
    <t>Cette page permet de générer la check-list de vérifications in situ</t>
  </si>
  <si>
    <t>Nombre de conditions à tester sauf état 1</t>
  </si>
  <si>
    <t>Conditions optionnelles</t>
  </si>
  <si>
    <t>DEMANDE</t>
  </si>
  <si>
    <t>voir feuille n°5</t>
  </si>
  <si>
    <t>voir feuille n°4</t>
  </si>
  <si>
    <t>voir feuille n°9/4</t>
  </si>
  <si>
    <r>
      <t>f</t>
    </r>
    <r>
      <rPr>
        <vertAlign val="subscript"/>
        <sz val="12"/>
        <rFont val="Arial"/>
        <family val="2"/>
      </rPr>
      <t>reduc,vent,heat,zonez</t>
    </r>
  </si>
  <si>
    <t>Classification produit</t>
  </si>
  <si>
    <t>Personne responsable</t>
  </si>
  <si>
    <t>2017-07</t>
  </si>
  <si>
    <t>www fiche produit</t>
  </si>
  <si>
    <t>Demande formelle</t>
  </si>
  <si>
    <t>Veuillez reprendre ci-dessous les données suivantes de votre demande formelle:</t>
  </si>
  <si>
    <r>
      <t>f</t>
    </r>
    <r>
      <rPr>
        <vertAlign val="subscript"/>
        <sz val="12"/>
        <rFont val="Arial"/>
        <family val="2"/>
      </rPr>
      <t>reduc,vent,cool,zonez</t>
    </r>
  </si>
  <si>
    <r>
      <t>f</t>
    </r>
    <r>
      <rPr>
        <vertAlign val="subscript"/>
        <sz val="12"/>
        <rFont val="Arial"/>
        <family val="2"/>
      </rPr>
      <t>reduc,vent,overh,zonez</t>
    </r>
  </si>
  <si>
    <t>2.1.a (L)</t>
  </si>
  <si>
    <t>2.1.b (L)</t>
  </si>
  <si>
    <t>2.1.c (L)</t>
  </si>
  <si>
    <t>2.1.a (Z1)</t>
  </si>
  <si>
    <t>2.1.a (Z2)</t>
  </si>
  <si>
    <t>2.1.b (Z1)</t>
  </si>
  <si>
    <t>2.1.b (Z2)</t>
  </si>
  <si>
    <t>2.1.c (Z1)</t>
  </si>
  <si>
    <t>2.1.c (Z2)</t>
  </si>
  <si>
    <t>Ouvertures d'alimentation naturelle régulées automatiquement</t>
  </si>
  <si>
    <t>Dans chaque espace sec de la zone jour</t>
  </si>
  <si>
    <t>Régulation LOCALE de l'alimentation des espaces secs de la zone jour?</t>
  </si>
  <si>
    <t>DZ</t>
  </si>
  <si>
    <t>21 L</t>
  </si>
  <si>
    <t>2.4.a (Z1)</t>
  </si>
  <si>
    <t>2.4.a (Z2)</t>
  </si>
  <si>
    <t>2.4.b (Z1)</t>
  </si>
  <si>
    <t>2.4.b (Z2)</t>
  </si>
  <si>
    <t>2.4.c (Z1)</t>
  </si>
  <si>
    <t>2.4.c (Z2)</t>
  </si>
  <si>
    <t>Espaces humides de la zone jour</t>
  </si>
  <si>
    <t>Régulation zonale de l'évacuation des espaces humides?</t>
  </si>
  <si>
    <t>Régulation zonale de l'évacuation des espaces secs?</t>
  </si>
  <si>
    <t>Régulation locale de l'évacuation des espaces secs?</t>
  </si>
  <si>
    <t>24 Z2</t>
  </si>
  <si>
    <t>24 Z1</t>
  </si>
  <si>
    <t>21 Z2</t>
  </si>
  <si>
    <t>21 Z1</t>
  </si>
  <si>
    <t xml:space="preserve"> (L)</t>
  </si>
  <si>
    <t xml:space="preserve"> (Z1)</t>
  </si>
  <si>
    <t xml:space="preserve"> (Z2)</t>
  </si>
  <si>
    <t>2.x …</t>
  </si>
  <si>
    <t>2.x …+DZ</t>
  </si>
  <si>
    <t>+DZ</t>
  </si>
  <si>
    <t>Régulation de l'alimentation de TOUS les espaces secs, sur base de cette détection?</t>
  </si>
  <si>
    <t>2.4.a (Z1)+DZ</t>
  </si>
  <si>
    <t>2.1.a (L)+DZ</t>
  </si>
  <si>
    <t>2.1.a (Z1)+DZ</t>
  </si>
  <si>
    <t>2.1.a (Z2)+DZ</t>
  </si>
  <si>
    <t>2.4.a (Z2)+DZ</t>
  </si>
  <si>
    <t>2.4.a (C1)+DZ</t>
  </si>
  <si>
    <t>2.4.a (C2)+DZ</t>
  </si>
  <si>
    <t>2.1.b (L)+DZ</t>
  </si>
  <si>
    <t>2.1.b (Z1)+DZ</t>
  </si>
  <si>
    <t>2.1.b (Z2)+DZ</t>
  </si>
  <si>
    <t>2.4.b (Z1)+DZ</t>
  </si>
  <si>
    <t>2.4.b (Z2)+DZ</t>
  </si>
  <si>
    <t>2.4.b (C1)+DZ</t>
  </si>
  <si>
    <t>2.4.b (C2)+DZ</t>
  </si>
  <si>
    <t>2.1.c (L)+DZ</t>
  </si>
  <si>
    <t>2.1.c (Z1)+DZ</t>
  </si>
  <si>
    <t>2.1.c (Z2)+DZ</t>
  </si>
  <si>
    <t>2.4.c (Z1)+DZ</t>
  </si>
  <si>
    <t>2.4.c (Z2)+DZ</t>
  </si>
  <si>
    <t>2.4.c (C1)+DZ</t>
  </si>
  <si>
    <t>2.4.c (C2)+DZ</t>
  </si>
  <si>
    <t>doc_4.5_S.b_FR_Systèmes_de_ventilation_à_la_demande_v3_20200925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</si>
</sst>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b/>
      <sz val="11"/>
      <color theme="0"/>
      <name val="Calibri"/>
      <family val="2"/>
      <scheme val="minor"/>
    </font>
    <font>
      <b/>
      <vertAlign val="subscript"/>
      <sz val="11"/>
      <color theme="1"/>
      <name val="Calibri"/>
      <family val="2"/>
      <scheme val="minor"/>
    </font>
    <font>
      <sz val="12"/>
      <name val="Arial"/>
      <family val="2"/>
    </font>
    <font>
      <b/>
      <i/>
      <sz val="10"/>
      <name val="Times New Roman"/>
      <family val="1"/>
    </font>
    <font>
      <b/>
      <i/>
      <sz val="14"/>
      <color indexed="62"/>
      <name val="Times New Roman"/>
      <family val="1"/>
    </font>
    <font>
      <b/>
      <i/>
      <sz val="12"/>
      <color indexed="62"/>
      <name val="Times New Roman"/>
      <family val="1"/>
    </font>
    <font>
      <sz val="10"/>
      <name val="Times New Roman"/>
      <family val="1"/>
    </font>
    <font>
      <b/>
      <i/>
      <sz val="14"/>
      <name val="Times New Roman"/>
      <family val="1"/>
    </font>
    <font>
      <i/>
      <sz val="10"/>
      <name val="Times New Roman"/>
      <family val="1"/>
    </font>
    <font>
      <u/>
      <sz val="12"/>
      <color indexed="12"/>
      <name val="Arial"/>
      <family val="2"/>
    </font>
    <font>
      <b/>
      <i/>
      <sz val="12"/>
      <name val="Times New Roman"/>
      <family val="1"/>
    </font>
    <font>
      <b/>
      <sz val="12"/>
      <color indexed="12"/>
      <name val="Arial"/>
      <family val="2"/>
    </font>
    <font>
      <b/>
      <sz val="12"/>
      <name val="Arial"/>
      <family val="2"/>
    </font>
    <font>
      <b/>
      <sz val="12"/>
      <color indexed="10"/>
      <name val="Arial"/>
      <family val="2"/>
    </font>
    <font>
      <sz val="10"/>
      <color indexed="81"/>
      <name val="Tahoma"/>
      <family val="2"/>
    </font>
    <font>
      <sz val="14"/>
      <color theme="1"/>
      <name val="Calibri"/>
      <family val="2"/>
      <scheme val="minor"/>
    </font>
    <font>
      <b/>
      <sz val="12"/>
      <color theme="0"/>
      <name val="Arial"/>
      <family val="2"/>
    </font>
    <font>
      <sz val="12"/>
      <color theme="1" tint="0.499984740745262"/>
      <name val="Arial"/>
      <family val="2"/>
    </font>
    <font>
      <vertAlign val="subscript"/>
      <sz val="12"/>
      <name val="Arial"/>
      <family val="2"/>
    </font>
    <font>
      <b/>
      <sz val="11"/>
      <color theme="0"/>
      <name val="Arial"/>
      <family val="2"/>
    </font>
    <font>
      <b/>
      <sz val="14"/>
      <color theme="0"/>
      <name val="Calibri"/>
      <family val="2"/>
      <scheme val="minor"/>
    </font>
    <font>
      <i/>
      <sz val="12"/>
      <name val="Arial"/>
      <family val="2"/>
    </font>
    <font>
      <i/>
      <sz val="10"/>
      <color theme="0" tint="-0.249977111117893"/>
      <name val="Times New Roman"/>
      <family val="1"/>
    </font>
    <font>
      <sz val="12"/>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22"/>
        <bgColor indexed="64"/>
      </patternFill>
    </fill>
    <fill>
      <patternFill patternType="solid">
        <fgColor rgb="FFFFFF00"/>
        <bgColor indexed="64"/>
      </patternFill>
    </fill>
    <fill>
      <patternFill patternType="solid">
        <fgColor rgb="FF00FF00"/>
        <bgColor indexed="64"/>
      </patternFill>
    </fill>
    <fill>
      <patternFill patternType="solid">
        <fgColor theme="0" tint="-0.14999847407452621"/>
        <bgColor indexed="64"/>
      </patternFill>
    </fill>
    <fill>
      <patternFill patternType="solid">
        <fgColor rgb="FF009999"/>
        <bgColor indexed="64"/>
      </patternFill>
    </fill>
    <fill>
      <patternFill patternType="solid">
        <fgColor rgb="FF6DA8FF"/>
        <bgColor indexed="64"/>
      </patternFill>
    </fill>
    <fill>
      <patternFill patternType="gray125">
        <bgColor theme="0"/>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s>
  <cellStyleXfs count="6">
    <xf numFmtId="0" fontId="0" fillId="0" borderId="0"/>
    <xf numFmtId="0" fontId="3" fillId="0" borderId="0"/>
    <xf numFmtId="0" fontId="11" fillId="0" borderId="0"/>
    <xf numFmtId="0" fontId="18" fillId="0" borderId="0" applyNumberFormat="0" applyFill="0" applyBorder="0" applyAlignment="0" applyProtection="0">
      <alignment vertical="top"/>
      <protection locked="0"/>
    </xf>
    <xf numFmtId="9" fontId="11" fillId="0" borderId="0" applyFont="0" applyFill="0" applyBorder="0" applyAlignment="0" applyProtection="0"/>
    <xf numFmtId="0" fontId="32" fillId="0" borderId="0"/>
  </cellStyleXfs>
  <cellXfs count="328">
    <xf numFmtId="0" fontId="0" fillId="0" borderId="0" xfId="0"/>
    <xf numFmtId="0" fontId="2" fillId="0" borderId="0" xfId="0" applyFont="1"/>
    <xf numFmtId="0" fontId="0" fillId="0" borderId="0" xfId="0" applyAlignment="1">
      <alignment horizontal="center"/>
    </xf>
    <xf numFmtId="0" fontId="2" fillId="0" borderId="1" xfId="0" applyFont="1" applyFill="1" applyBorder="1" applyAlignment="1">
      <alignment horizontal="center"/>
    </xf>
    <xf numFmtId="0" fontId="1"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right"/>
    </xf>
    <xf numFmtId="0" fontId="0" fillId="0" borderId="5" xfId="0" applyBorder="1"/>
    <xf numFmtId="0" fontId="0" fillId="0" borderId="0" xfId="0" applyBorder="1"/>
    <xf numFmtId="0" fontId="0" fillId="0" borderId="0" xfId="0" applyFont="1" applyBorder="1"/>
    <xf numFmtId="0" fontId="0" fillId="0" borderId="7" xfId="0" applyBorder="1"/>
    <xf numFmtId="0" fontId="0" fillId="0" borderId="5" xfId="0" applyFont="1" applyBorder="1"/>
    <xf numFmtId="0" fontId="0" fillId="0" borderId="0" xfId="0" applyFill="1" applyBorder="1" applyAlignment="1">
      <alignment horizontal="center"/>
    </xf>
    <xf numFmtId="0" fontId="0" fillId="0" borderId="0" xfId="0" applyBorder="1" applyAlignment="1">
      <alignment horizontal="center"/>
    </xf>
    <xf numFmtId="0" fontId="2" fillId="0" borderId="7" xfId="0" applyFont="1" applyBorder="1"/>
    <xf numFmtId="0" fontId="2" fillId="0" borderId="8" xfId="0" applyFont="1" applyBorder="1" applyAlignment="1">
      <alignment horizontal="center"/>
    </xf>
    <xf numFmtId="0" fontId="0" fillId="0" borderId="5" xfId="0" applyBorder="1" applyAlignment="1">
      <alignment horizontal="center"/>
    </xf>
    <xf numFmtId="0" fontId="1" fillId="0" borderId="5" xfId="0" applyFont="1" applyBorder="1"/>
    <xf numFmtId="0" fontId="2" fillId="0" borderId="5" xfId="0" applyFont="1" applyBorder="1"/>
    <xf numFmtId="0" fontId="0" fillId="0" borderId="5" xfId="0" applyFill="1" applyBorder="1" applyAlignment="1">
      <alignment horizontal="center"/>
    </xf>
    <xf numFmtId="0" fontId="2" fillId="0" borderId="6" xfId="0" applyFont="1" applyBorder="1"/>
    <xf numFmtId="0" fontId="0" fillId="0" borderId="11" xfId="0" applyBorder="1"/>
    <xf numFmtId="0" fontId="2" fillId="0" borderId="9" xfId="0" applyFont="1" applyBorder="1" applyAlignment="1">
      <alignment horizontal="right"/>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horizontal="center" vertical="top"/>
    </xf>
    <xf numFmtId="0" fontId="2" fillId="0" borderId="12" xfId="0" applyFont="1" applyBorder="1" applyAlignment="1">
      <alignment horizontal="left"/>
    </xf>
    <xf numFmtId="0" fontId="2" fillId="0" borderId="12" xfId="0" applyFont="1" applyBorder="1" applyAlignment="1">
      <alignment horizontal="center" vertical="top"/>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3"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5" fillId="0" borderId="0" xfId="0" applyFont="1" applyAlignment="1">
      <alignment horizontal="center"/>
    </xf>
    <xf numFmtId="0" fontId="0" fillId="0" borderId="12" xfId="0" applyBorder="1"/>
    <xf numFmtId="0" fontId="2" fillId="0" borderId="12" xfId="0" applyFont="1" applyBorder="1"/>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2" fillId="0" borderId="5" xfId="0" applyFont="1" applyBorder="1" applyAlignment="1">
      <alignment vertical="top"/>
    </xf>
    <xf numFmtId="0" fontId="0" fillId="0" borderId="13" xfId="0" applyBorder="1"/>
    <xf numFmtId="0" fontId="8" fillId="0" borderId="5" xfId="0" applyFont="1" applyBorder="1"/>
    <xf numFmtId="0" fontId="2" fillId="0" borderId="12" xfId="0" applyFont="1" applyBorder="1" applyAlignment="1">
      <alignment vertical="top"/>
    </xf>
    <xf numFmtId="0" fontId="8" fillId="0" borderId="0" xfId="0" applyFont="1" applyAlignment="1">
      <alignment horizontal="center" vertical="top" wrapText="1"/>
    </xf>
    <xf numFmtId="49" fontId="8" fillId="0" borderId="0" xfId="0" applyNumberFormat="1" applyFont="1" applyAlignment="1">
      <alignment horizontal="center" vertical="top" wrapText="1"/>
    </xf>
    <xf numFmtId="0" fontId="8" fillId="0" borderId="12" xfId="0" applyFont="1" applyBorder="1" applyAlignment="1">
      <alignment horizontal="center" vertical="top"/>
    </xf>
    <xf numFmtId="0" fontId="8" fillId="0" borderId="0" xfId="0" applyFont="1" applyAlignment="1">
      <alignment horizontal="center" vertical="top"/>
    </xf>
    <xf numFmtId="0" fontId="2" fillId="0" borderId="1" xfId="0" applyFont="1" applyBorder="1"/>
    <xf numFmtId="0" fontId="2" fillId="0" borderId="0" xfId="0" applyFont="1" applyAlignment="1">
      <alignment horizontal="center"/>
    </xf>
    <xf numFmtId="0" fontId="0" fillId="0" borderId="0" xfId="0" applyFill="1" applyBorder="1" applyAlignment="1">
      <alignment horizontal="left"/>
    </xf>
    <xf numFmtId="0" fontId="0" fillId="0" borderId="0" xfId="0" applyFill="1" applyBorder="1"/>
    <xf numFmtId="0" fontId="2" fillId="0" borderId="0" xfId="0" applyFont="1" applyAlignment="1">
      <alignment horizontal="right"/>
    </xf>
    <xf numFmtId="0" fontId="0" fillId="0" borderId="24" xfId="0" applyBorder="1"/>
    <xf numFmtId="0" fontId="2" fillId="0" borderId="24" xfId="0" applyFont="1" applyBorder="1"/>
    <xf numFmtId="0" fontId="2" fillId="0" borderId="24"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19"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29"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right"/>
    </xf>
    <xf numFmtId="0" fontId="2" fillId="0" borderId="41" xfId="0" applyFont="1" applyBorder="1" applyAlignment="1">
      <alignment horizontal="righ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right"/>
    </xf>
    <xf numFmtId="0" fontId="2" fillId="0" borderId="26" xfId="0" applyFont="1" applyBorder="1" applyAlignment="1">
      <alignment horizontal="right"/>
    </xf>
    <xf numFmtId="0" fontId="0" fillId="0" borderId="27" xfId="0" applyBorder="1" applyAlignment="1">
      <alignment horizontal="center"/>
    </xf>
    <xf numFmtId="0" fontId="0" fillId="0" borderId="24"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27" xfId="0" applyBorder="1"/>
    <xf numFmtId="0" fontId="0" fillId="0" borderId="14" xfId="0" applyBorder="1"/>
    <xf numFmtId="0" fontId="0" fillId="0" borderId="25" xfId="0" applyBorder="1"/>
    <xf numFmtId="0" fontId="0" fillId="4" borderId="46" xfId="0" applyFill="1" applyBorder="1"/>
    <xf numFmtId="0" fontId="0" fillId="4" borderId="47" xfId="0" applyFill="1" applyBorder="1"/>
    <xf numFmtId="0" fontId="0" fillId="4" borderId="48" xfId="0" applyFill="1" applyBorder="1"/>
    <xf numFmtId="0" fontId="0" fillId="6" borderId="49" xfId="0" applyFill="1" applyBorder="1"/>
    <xf numFmtId="0" fontId="0" fillId="6" borderId="0" xfId="0" applyFill="1" applyBorder="1"/>
    <xf numFmtId="0" fontId="0" fillId="6" borderId="50" xfId="0" applyFill="1" applyBorder="1"/>
    <xf numFmtId="0" fontId="2" fillId="0" borderId="46" xfId="0" applyFont="1" applyBorder="1"/>
    <xf numFmtId="0" fontId="0" fillId="0" borderId="47" xfId="0" applyBorder="1"/>
    <xf numFmtId="0" fontId="0" fillId="0" borderId="48" xfId="0" applyBorder="1"/>
    <xf numFmtId="0" fontId="2" fillId="0" borderId="51" xfId="0" applyFont="1" applyBorder="1"/>
    <xf numFmtId="0" fontId="0" fillId="0" borderId="52" xfId="0" applyBorder="1"/>
    <xf numFmtId="0" fontId="0" fillId="0" borderId="53" xfId="0" applyBorder="1"/>
    <xf numFmtId="0" fontId="2" fillId="0" borderId="0" xfId="0" applyFont="1" applyAlignment="1">
      <alignment horizontal="right" vertical="top" wrapText="1"/>
    </xf>
    <xf numFmtId="0" fontId="9" fillId="0" borderId="0" xfId="0" applyFont="1" applyAlignment="1">
      <alignment horizontal="center"/>
    </xf>
    <xf numFmtId="0" fontId="2" fillId="0" borderId="49" xfId="0" applyFont="1" applyBorder="1"/>
    <xf numFmtId="0" fontId="2" fillId="0" borderId="48" xfId="0" applyFont="1" applyBorder="1"/>
    <xf numFmtId="0" fontId="2" fillId="0" borderId="50" xfId="0" applyFont="1" applyBorder="1"/>
    <xf numFmtId="0" fontId="2" fillId="0" borderId="53" xfId="0" applyFont="1" applyBorder="1"/>
    <xf numFmtId="0" fontId="0" fillId="0" borderId="9" xfId="0" applyBorder="1"/>
    <xf numFmtId="0" fontId="2" fillId="0" borderId="26" xfId="0" applyFont="1" applyBorder="1"/>
    <xf numFmtId="0" fontId="2" fillId="0" borderId="26" xfId="0" applyFont="1" applyBorder="1" applyAlignment="1">
      <alignment vertical="top"/>
    </xf>
    <xf numFmtId="0" fontId="0" fillId="0" borderId="26" xfId="0" applyBorder="1" applyAlignment="1">
      <alignment wrapText="1"/>
    </xf>
    <xf numFmtId="0" fontId="2" fillId="0" borderId="26" xfId="0" applyFont="1" applyBorder="1" applyAlignment="1">
      <alignment vertical="top" wrapText="1"/>
    </xf>
    <xf numFmtId="49" fontId="2" fillId="0" borderId="26" xfId="0" applyNumberFormat="1" applyFont="1" applyBorder="1" applyAlignment="1">
      <alignment vertical="top" wrapText="1"/>
    </xf>
    <xf numFmtId="0" fontId="0" fillId="0" borderId="26" xfId="0" applyBorder="1" applyAlignment="1">
      <alignment vertical="top" wrapText="1"/>
    </xf>
    <xf numFmtId="0" fontId="11" fillId="0" borderId="0" xfId="2"/>
    <xf numFmtId="0" fontId="12" fillId="7" borderId="0" xfId="2" applyFont="1" applyFill="1" applyBorder="1" applyAlignment="1">
      <alignment horizontal="center"/>
    </xf>
    <xf numFmtId="0" fontId="13" fillId="7" borderId="0" xfId="2" applyFont="1" applyFill="1" applyBorder="1" applyAlignment="1">
      <alignment horizontal="center"/>
    </xf>
    <xf numFmtId="0" fontId="11" fillId="7" borderId="0" xfId="2" applyFill="1"/>
    <xf numFmtId="0" fontId="14" fillId="7" borderId="0" xfId="2" applyFont="1" applyFill="1" applyBorder="1" applyAlignment="1">
      <alignment horizontal="center"/>
    </xf>
    <xf numFmtId="0" fontId="15" fillId="7" borderId="0" xfId="2" applyFont="1" applyFill="1" applyBorder="1" applyAlignment="1">
      <alignment horizontal="center"/>
    </xf>
    <xf numFmtId="0" fontId="16" fillId="7" borderId="0" xfId="2" applyFont="1" applyFill="1" applyAlignment="1">
      <alignment horizontal="center"/>
    </xf>
    <xf numFmtId="0" fontId="17" fillId="7" borderId="0" xfId="2" applyFont="1" applyFill="1" applyAlignment="1">
      <alignment horizontal="center"/>
    </xf>
    <xf numFmtId="0" fontId="18" fillId="7" borderId="0" xfId="3" applyFill="1" applyAlignment="1" applyProtection="1">
      <alignment horizontal="center"/>
    </xf>
    <xf numFmtId="0" fontId="11" fillId="0" borderId="0" xfId="2" applyAlignment="1">
      <alignment horizontal="center"/>
    </xf>
    <xf numFmtId="0" fontId="11" fillId="0" borderId="0" xfId="2" applyFill="1"/>
    <xf numFmtId="0" fontId="11" fillId="0" borderId="0" xfId="2" applyAlignment="1">
      <alignment horizontal="left"/>
    </xf>
    <xf numFmtId="0" fontId="11" fillId="0" borderId="0" xfId="2" applyFill="1" applyBorder="1"/>
    <xf numFmtId="0" fontId="12" fillId="0" borderId="0" xfId="2" applyFont="1" applyFill="1" applyBorder="1" applyAlignment="1">
      <alignment horizontal="center"/>
    </xf>
    <xf numFmtId="0" fontId="11" fillId="0" borderId="0" xfId="2" applyFill="1" applyAlignment="1">
      <alignment horizontal="left"/>
    </xf>
    <xf numFmtId="0" fontId="11" fillId="0" borderId="0" xfId="2" applyFill="1" applyAlignment="1">
      <alignment horizontal="center"/>
    </xf>
    <xf numFmtId="0" fontId="11" fillId="0" borderId="49" xfId="2" applyBorder="1"/>
    <xf numFmtId="0" fontId="11" fillId="0" borderId="5" xfId="2" applyBorder="1"/>
    <xf numFmtId="0" fontId="11" fillId="0" borderId="49" xfId="2" applyFill="1" applyBorder="1"/>
    <xf numFmtId="0" fontId="11" fillId="0" borderId="51" xfId="2" applyBorder="1"/>
    <xf numFmtId="0" fontId="11" fillId="0" borderId="64" xfId="2" applyBorder="1"/>
    <xf numFmtId="0" fontId="11" fillId="0" borderId="59" xfId="2" applyFill="1" applyBorder="1" applyAlignment="1">
      <alignment horizontal="center"/>
    </xf>
    <xf numFmtId="0" fontId="11" fillId="0" borderId="12" xfId="2" applyFill="1" applyBorder="1" applyAlignment="1">
      <alignment horizontal="center"/>
    </xf>
    <xf numFmtId="0" fontId="11" fillId="0" borderId="63" xfId="2" applyFill="1" applyBorder="1" applyAlignment="1">
      <alignment horizontal="center"/>
    </xf>
    <xf numFmtId="0" fontId="11" fillId="0" borderId="62" xfId="2" applyFill="1" applyBorder="1" applyAlignment="1">
      <alignment horizontal="center"/>
    </xf>
    <xf numFmtId="0" fontId="22" fillId="0" borderId="0" xfId="2" applyFont="1" applyAlignment="1">
      <alignment horizontal="center"/>
    </xf>
    <xf numFmtId="0" fontId="11" fillId="0" borderId="0" xfId="2" applyFont="1" applyFill="1"/>
    <xf numFmtId="0" fontId="11" fillId="0" borderId="70" xfId="2" applyFill="1" applyBorder="1" applyAlignment="1">
      <alignment horizontal="center"/>
    </xf>
    <xf numFmtId="0" fontId="0" fillId="8" borderId="0" xfId="0" applyFill="1"/>
    <xf numFmtId="0" fontId="2" fillId="0" borderId="0" xfId="0" applyFont="1" applyAlignment="1">
      <alignment wrapText="1"/>
    </xf>
    <xf numFmtId="0" fontId="0" fillId="9" borderId="26" xfId="0" applyFill="1" applyBorder="1"/>
    <xf numFmtId="0" fontId="0" fillId="0" borderId="26" xfId="0" applyBorder="1"/>
    <xf numFmtId="0" fontId="0" fillId="0" borderId="6" xfId="0" applyBorder="1"/>
    <xf numFmtId="0" fontId="0" fillId="0" borderId="73" xfId="0" applyBorder="1"/>
    <xf numFmtId="0" fontId="0" fillId="0" borderId="72" xfId="0" applyBorder="1"/>
    <xf numFmtId="0" fontId="24" fillId="0" borderId="0" xfId="0" applyFont="1"/>
    <xf numFmtId="0" fontId="0" fillId="5" borderId="49" xfId="0" applyFill="1" applyBorder="1"/>
    <xf numFmtId="0" fontId="0" fillId="5" borderId="0" xfId="0" applyFill="1" applyBorder="1"/>
    <xf numFmtId="0" fontId="0" fillId="5" borderId="50" xfId="0" applyFill="1" applyBorder="1"/>
    <xf numFmtId="0" fontId="0" fillId="10" borderId="51" xfId="0" applyFill="1" applyBorder="1"/>
    <xf numFmtId="0" fontId="0" fillId="10" borderId="52" xfId="0" applyFill="1" applyBorder="1"/>
    <xf numFmtId="0" fontId="0" fillId="10" borderId="53" xfId="0" applyFill="1" applyBorder="1"/>
    <xf numFmtId="0" fontId="20" fillId="11" borderId="0" xfId="2" applyFont="1" applyFill="1" applyBorder="1" applyAlignment="1">
      <alignment horizontal="right"/>
    </xf>
    <xf numFmtId="0" fontId="20" fillId="11" borderId="13" xfId="2" applyFont="1" applyFill="1" applyBorder="1" applyAlignment="1">
      <alignment horizontal="right"/>
    </xf>
    <xf numFmtId="0" fontId="20" fillId="11" borderId="5" xfId="2" applyFont="1" applyFill="1" applyBorder="1"/>
    <xf numFmtId="0" fontId="20" fillId="11" borderId="5" xfId="2" applyFont="1" applyFill="1" applyBorder="1" applyAlignment="1">
      <alignment horizontal="right"/>
    </xf>
    <xf numFmtId="0" fontId="12" fillId="11" borderId="5" xfId="2" applyFont="1" applyFill="1" applyBorder="1" applyAlignment="1">
      <alignment horizontal="center"/>
    </xf>
    <xf numFmtId="0" fontId="11" fillId="11" borderId="5" xfId="2" applyFill="1" applyBorder="1"/>
    <xf numFmtId="0" fontId="20" fillId="11" borderId="12" xfId="2" applyFont="1" applyFill="1" applyBorder="1" applyAlignment="1">
      <alignment horizontal="right"/>
    </xf>
    <xf numFmtId="0" fontId="12" fillId="11" borderId="0" xfId="2" applyFont="1" applyFill="1" applyBorder="1" applyAlignment="1">
      <alignment horizontal="center"/>
    </xf>
    <xf numFmtId="0" fontId="11" fillId="11" borderId="0" xfId="2" applyFill="1" applyBorder="1"/>
    <xf numFmtId="0" fontId="11" fillId="11" borderId="12" xfId="2" applyFill="1" applyBorder="1"/>
    <xf numFmtId="0" fontId="11" fillId="11" borderId="14" xfId="2" applyFill="1" applyBorder="1"/>
    <xf numFmtId="0" fontId="11" fillId="11" borderId="7" xfId="2" applyFill="1" applyBorder="1"/>
    <xf numFmtId="0" fontId="12" fillId="11" borderId="7" xfId="2" applyFont="1" applyFill="1" applyBorder="1" applyAlignment="1">
      <alignment horizontal="center"/>
    </xf>
    <xf numFmtId="0" fontId="25" fillId="11" borderId="0" xfId="2" applyFont="1" applyFill="1" applyBorder="1"/>
    <xf numFmtId="0" fontId="11" fillId="11" borderId="27" xfId="2" applyFill="1" applyBorder="1"/>
    <xf numFmtId="0" fontId="11" fillId="11" borderId="24" xfId="2" applyFill="1" applyBorder="1"/>
    <xf numFmtId="0" fontId="11" fillId="11" borderId="25" xfId="2" applyFill="1" applyBorder="1"/>
    <xf numFmtId="0" fontId="21" fillId="10" borderId="1" xfId="0" applyFont="1" applyFill="1" applyBorder="1" applyAlignment="1">
      <alignment horizontal="center" vertical="center"/>
    </xf>
    <xf numFmtId="0" fontId="11" fillId="0" borderId="10" xfId="2" applyBorder="1" applyAlignment="1">
      <alignment horizontal="left"/>
    </xf>
    <xf numFmtId="0" fontId="11" fillId="0" borderId="26" xfId="2" applyFont="1" applyFill="1" applyBorder="1" applyAlignment="1">
      <alignment horizontal="center"/>
    </xf>
    <xf numFmtId="0" fontId="11" fillId="0" borderId="57" xfId="2" applyFont="1" applyFill="1" applyBorder="1" applyAlignment="1">
      <alignment horizontal="center"/>
    </xf>
    <xf numFmtId="0" fontId="11" fillId="0" borderId="26" xfId="2" applyFill="1" applyBorder="1" applyAlignment="1">
      <alignment horizontal="center"/>
    </xf>
    <xf numFmtId="0" fontId="11" fillId="0" borderId="57" xfId="2" applyFill="1" applyBorder="1" applyAlignment="1">
      <alignment horizontal="center"/>
    </xf>
    <xf numFmtId="0" fontId="11" fillId="0" borderId="56" xfId="2" applyFill="1" applyBorder="1" applyAlignment="1">
      <alignment horizontal="center" wrapText="1"/>
    </xf>
    <xf numFmtId="0" fontId="11" fillId="0" borderId="26" xfId="2" applyFill="1" applyBorder="1" applyAlignment="1">
      <alignment horizontal="center" wrapText="1"/>
    </xf>
    <xf numFmtId="0" fontId="11" fillId="0" borderId="68" xfId="2" applyFill="1" applyBorder="1" applyAlignment="1">
      <alignment horizontal="center" wrapText="1"/>
    </xf>
    <xf numFmtId="0" fontId="21" fillId="0" borderId="56" xfId="2" applyFont="1" applyFill="1" applyBorder="1" applyAlignment="1">
      <alignment horizontal="center" wrapText="1"/>
    </xf>
    <xf numFmtId="0" fontId="21" fillId="0" borderId="26" xfId="2" applyFont="1" applyFill="1" applyBorder="1" applyAlignment="1">
      <alignment horizontal="center" wrapText="1"/>
    </xf>
    <xf numFmtId="0" fontId="21" fillId="0" borderId="68" xfId="2" applyFont="1" applyFill="1" applyBorder="1" applyAlignment="1">
      <alignment horizontal="center" wrapText="1"/>
    </xf>
    <xf numFmtId="0" fontId="11" fillId="0" borderId="24" xfId="2" applyFill="1" applyBorder="1" applyAlignment="1">
      <alignment horizontal="center"/>
    </xf>
    <xf numFmtId="0" fontId="11" fillId="0" borderId="9" xfId="2" applyFill="1" applyBorder="1" applyAlignment="1" applyProtection="1">
      <alignment horizontal="center" vertical="center"/>
      <protection locked="0"/>
    </xf>
    <xf numFmtId="0" fontId="11" fillId="0" borderId="66" xfId="2" applyFill="1" applyBorder="1" applyAlignment="1" applyProtection="1">
      <alignment horizontal="left" vertical="center"/>
      <protection locked="0"/>
    </xf>
    <xf numFmtId="0" fontId="11" fillId="0" borderId="66" xfId="2" applyFill="1" applyBorder="1" applyAlignment="1" applyProtection="1">
      <alignment horizontal="center" vertical="center"/>
      <protection locked="0"/>
    </xf>
    <xf numFmtId="0" fontId="11" fillId="0" borderId="71" xfId="2" applyFill="1" applyBorder="1" applyAlignment="1" applyProtection="1">
      <alignment horizontal="center" vertical="center"/>
      <protection locked="0"/>
    </xf>
    <xf numFmtId="0" fontId="21" fillId="1" borderId="65" xfId="2" applyFont="1" applyFill="1" applyBorder="1" applyAlignment="1" applyProtection="1">
      <alignment horizontal="center" vertical="center"/>
    </xf>
    <xf numFmtId="0" fontId="11" fillId="0" borderId="0" xfId="2" applyFill="1" applyAlignment="1">
      <alignment vertical="center"/>
    </xf>
    <xf numFmtId="0" fontId="11" fillId="0" borderId="0" xfId="2" applyAlignment="1">
      <alignment vertical="center"/>
    </xf>
    <xf numFmtId="0" fontId="26" fillId="0" borderId="63" xfId="0" applyFont="1" applyFill="1" applyBorder="1" applyAlignment="1">
      <alignment horizontal="center"/>
    </xf>
    <xf numFmtId="0" fontId="11" fillId="13" borderId="65" xfId="2" applyFill="1" applyBorder="1" applyAlignment="1" applyProtection="1">
      <alignment horizontal="center" vertical="center"/>
    </xf>
    <xf numFmtId="0" fontId="11" fillId="0" borderId="60" xfId="2" applyFont="1" applyFill="1" applyBorder="1" applyAlignment="1">
      <alignment horizontal="center"/>
    </xf>
    <xf numFmtId="0" fontId="11" fillId="0" borderId="59" xfId="2" applyFont="1" applyFill="1" applyBorder="1" applyAlignment="1">
      <alignment horizontal="center"/>
    </xf>
    <xf numFmtId="0" fontId="11" fillId="0" borderId="69" xfId="2" applyFont="1" applyFill="1" applyBorder="1" applyAlignment="1">
      <alignment horizontal="center"/>
    </xf>
    <xf numFmtId="0" fontId="11" fillId="12" borderId="0" xfId="2" applyFill="1"/>
    <xf numFmtId="0" fontId="11" fillId="1" borderId="26" xfId="2" applyFill="1" applyBorder="1"/>
    <xf numFmtId="0" fontId="0" fillId="0" borderId="65" xfId="0" applyBorder="1"/>
    <xf numFmtId="0" fontId="0" fillId="0" borderId="66" xfId="0" applyBorder="1"/>
    <xf numFmtId="0" fontId="0" fillId="0" borderId="67" xfId="0" applyBorder="1"/>
    <xf numFmtId="0" fontId="0" fillId="0" borderId="61" xfId="0" applyBorder="1"/>
    <xf numFmtId="0" fontId="0" fillId="0" borderId="59" xfId="0" applyBorder="1"/>
    <xf numFmtId="0" fontId="0" fillId="0" borderId="69" xfId="0" applyFill="1" applyBorder="1" applyAlignment="1">
      <alignment horizontal="center"/>
    </xf>
    <xf numFmtId="0" fontId="0" fillId="0" borderId="62" xfId="0" applyBorder="1"/>
    <xf numFmtId="0" fontId="0" fillId="0" borderId="63" xfId="0" applyBorder="1"/>
    <xf numFmtId="0" fontId="0" fillId="0" borderId="70" xfId="0" applyFill="1" applyBorder="1" applyAlignment="1">
      <alignment horizontal="center"/>
    </xf>
    <xf numFmtId="0" fontId="24" fillId="0" borderId="0" xfId="0" applyFont="1" applyAlignment="1">
      <alignment vertical="center"/>
    </xf>
    <xf numFmtId="0" fontId="2" fillId="0" borderId="11" xfId="0" applyFont="1" applyBorder="1" applyAlignment="1">
      <alignment horizontal="center"/>
    </xf>
    <xf numFmtId="0" fontId="2" fillId="0" borderId="57" xfId="0" applyFont="1" applyBorder="1"/>
    <xf numFmtId="0" fontId="2" fillId="0" borderId="58" xfId="0" applyFont="1" applyBorder="1" applyAlignment="1">
      <alignment horizontal="center"/>
    </xf>
    <xf numFmtId="0" fontId="3" fillId="8" borderId="27" xfId="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2" fillId="0" borderId="10" xfId="0" applyFont="1" applyBorder="1" applyAlignment="1">
      <alignment horizontal="right" vertical="center"/>
    </xf>
    <xf numFmtId="0" fontId="2" fillId="0" borderId="10" xfId="0" applyFont="1" applyBorder="1" applyAlignment="1">
      <alignment vertical="center"/>
    </xf>
    <xf numFmtId="0" fontId="0" fillId="7" borderId="13" xfId="0" applyFill="1" applyBorder="1"/>
    <xf numFmtId="0" fontId="0" fillId="7" borderId="5" xfId="0" applyFill="1" applyBorder="1"/>
    <xf numFmtId="0" fontId="12" fillId="7" borderId="5" xfId="0" applyFont="1" applyFill="1" applyBorder="1" applyAlignment="1">
      <alignment horizontal="center"/>
    </xf>
    <xf numFmtId="0" fontId="0" fillId="7" borderId="5" xfId="0" applyFill="1" applyBorder="1" applyAlignment="1">
      <alignment horizontal="center"/>
    </xf>
    <xf numFmtId="0" fontId="0" fillId="7" borderId="27" xfId="0" applyFill="1" applyBorder="1"/>
    <xf numFmtId="0" fontId="0" fillId="7" borderId="12" xfId="0" applyFill="1" applyBorder="1"/>
    <xf numFmtId="0" fontId="0" fillId="7" borderId="0" xfId="0" applyFill="1" applyBorder="1"/>
    <xf numFmtId="0" fontId="12" fillId="7" borderId="0" xfId="0" applyFont="1" applyFill="1" applyBorder="1" applyAlignment="1">
      <alignment horizontal="center"/>
    </xf>
    <xf numFmtId="0" fontId="0" fillId="7" borderId="0" xfId="0" applyFill="1" applyBorder="1" applyAlignment="1">
      <alignment horizontal="center"/>
    </xf>
    <xf numFmtId="0" fontId="0" fillId="7" borderId="24" xfId="0" applyFill="1" applyBorder="1"/>
    <xf numFmtId="0" fontId="19" fillId="7" borderId="0" xfId="0" applyFont="1" applyFill="1" applyBorder="1" applyAlignment="1">
      <alignment horizontal="center"/>
    </xf>
    <xf numFmtId="0" fontId="12" fillId="7" borderId="0" xfId="0" applyFont="1" applyFill="1" applyBorder="1" applyAlignment="1">
      <alignment horizontal="left"/>
    </xf>
    <xf numFmtId="0" fontId="0" fillId="7" borderId="14" xfId="0" applyFill="1" applyBorder="1"/>
    <xf numFmtId="0" fontId="0" fillId="7" borderId="7" xfId="0" applyFill="1" applyBorder="1"/>
    <xf numFmtId="0" fontId="12" fillId="7" borderId="7" xfId="0" applyFont="1" applyFill="1" applyBorder="1" applyAlignment="1">
      <alignment horizontal="center"/>
    </xf>
    <xf numFmtId="0" fontId="0" fillId="7" borderId="7" xfId="0" applyFill="1" applyBorder="1" applyAlignment="1">
      <alignment horizontal="center"/>
    </xf>
    <xf numFmtId="0" fontId="0" fillId="7" borderId="25" xfId="0" applyFill="1" applyBorder="1"/>
    <xf numFmtId="0" fontId="12" fillId="0" borderId="0" xfId="0" applyFont="1" applyAlignment="1">
      <alignment horizontal="center"/>
    </xf>
    <xf numFmtId="0" fontId="31" fillId="7" borderId="0" xfId="0" applyFont="1" applyFill="1" applyAlignment="1">
      <alignment horizontal="center"/>
    </xf>
    <xf numFmtId="0" fontId="11" fillId="0" borderId="0" xfId="2" applyFill="1" applyBorder="1" applyAlignment="1">
      <alignment horizontal="center"/>
    </xf>
    <xf numFmtId="0" fontId="11" fillId="0" borderId="80" xfId="2" applyFill="1" applyBorder="1" applyAlignment="1" applyProtection="1">
      <alignment horizontal="center" vertical="center"/>
      <protection locked="0"/>
    </xf>
    <xf numFmtId="0" fontId="32" fillId="0" borderId="0" xfId="5"/>
    <xf numFmtId="0" fontId="32" fillId="0" borderId="0" xfId="5" applyBorder="1"/>
    <xf numFmtId="0" fontId="21" fillId="0" borderId="0" xfId="5" applyFont="1" applyBorder="1"/>
    <xf numFmtId="0" fontId="21" fillId="0" borderId="0" xfId="5" applyFont="1"/>
    <xf numFmtId="0" fontId="11" fillId="0" borderId="0" xfId="5" applyFont="1" applyAlignment="1">
      <alignment horizontal="right"/>
    </xf>
    <xf numFmtId="49" fontId="30" fillId="10" borderId="0" xfId="5" applyNumberFormat="1" applyFont="1" applyFill="1" applyAlignment="1" applyProtection="1">
      <alignment horizontal="left"/>
      <protection locked="0"/>
    </xf>
    <xf numFmtId="0" fontId="32" fillId="10" borderId="0" xfId="5" applyFill="1" applyProtection="1">
      <protection locked="0"/>
    </xf>
    <xf numFmtId="0" fontId="30" fillId="10" borderId="0" xfId="5" applyFont="1" applyFill="1" applyProtection="1">
      <protection locked="0"/>
    </xf>
    <xf numFmtId="2" fontId="11" fillId="13" borderId="66" xfId="2" applyNumberFormat="1" applyFill="1" applyBorder="1" applyAlignment="1" applyProtection="1">
      <alignment horizontal="center" vertical="center"/>
    </xf>
    <xf numFmtId="2" fontId="11" fillId="13" borderId="67" xfId="2" applyNumberFormat="1" applyFill="1" applyBorder="1" applyAlignment="1" applyProtection="1">
      <alignment horizontal="center" vertical="center"/>
    </xf>
    <xf numFmtId="0" fontId="0" fillId="0" borderId="0" xfId="0"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vertical="top"/>
    </xf>
    <xf numFmtId="0" fontId="8" fillId="0" borderId="12" xfId="0" applyFont="1" applyBorder="1" applyAlignment="1">
      <alignment horizontal="center" vertical="top" wrapText="1"/>
    </xf>
    <xf numFmtId="0" fontId="8" fillId="0" borderId="0" xfId="0" applyFont="1" applyBorder="1" applyAlignment="1">
      <alignment horizontal="center" vertical="top" wrapText="1"/>
    </xf>
    <xf numFmtId="0" fontId="5" fillId="0" borderId="0" xfId="0" applyFont="1" applyBorder="1" applyAlignment="1">
      <alignment horizontal="center"/>
    </xf>
    <xf numFmtId="49" fontId="8" fillId="0" borderId="12" xfId="0" applyNumberFormat="1" applyFont="1" applyBorder="1" applyAlignment="1">
      <alignment horizontal="center" vertical="top" wrapText="1"/>
    </xf>
    <xf numFmtId="0" fontId="8" fillId="0" borderId="0" xfId="0" applyFont="1" applyBorder="1" applyAlignment="1">
      <alignment horizontal="center" vertical="top"/>
    </xf>
    <xf numFmtId="0" fontId="0" fillId="0" borderId="0" xfId="0" applyFont="1" applyFill="1" applyBorder="1"/>
    <xf numFmtId="0" fontId="0" fillId="0" borderId="0" xfId="0" applyFont="1" applyBorder="1" applyAlignment="1">
      <alignment horizontal="center"/>
    </xf>
    <xf numFmtId="0" fontId="0" fillId="0" borderId="0" xfId="0" quotePrefix="1" applyFont="1" applyBorder="1"/>
    <xf numFmtId="0" fontId="25" fillId="11" borderId="13" xfId="5" applyFont="1" applyFill="1" applyBorder="1" applyAlignment="1">
      <alignment horizontal="center" vertical="center"/>
    </xf>
    <xf numFmtId="0" fontId="25" fillId="11" borderId="5" xfId="5" applyFont="1" applyFill="1" applyBorder="1" applyAlignment="1">
      <alignment horizontal="center" vertical="center"/>
    </xf>
    <xf numFmtId="0" fontId="25" fillId="11" borderId="27" xfId="5" applyFont="1" applyFill="1" applyBorder="1" applyAlignment="1">
      <alignment horizontal="center" vertical="center"/>
    </xf>
    <xf numFmtId="0" fontId="25" fillId="11" borderId="12" xfId="5" applyFont="1" applyFill="1" applyBorder="1" applyAlignment="1">
      <alignment horizontal="center" vertical="center"/>
    </xf>
    <xf numFmtId="0" fontId="25" fillId="11" borderId="0" xfId="5" applyFont="1" applyFill="1" applyBorder="1" applyAlignment="1">
      <alignment horizontal="center" vertical="center"/>
    </xf>
    <xf numFmtId="0" fontId="25" fillId="11" borderId="24" xfId="5" applyFont="1" applyFill="1" applyBorder="1" applyAlignment="1">
      <alignment horizontal="center" vertical="center"/>
    </xf>
    <xf numFmtId="0" fontId="25" fillId="11" borderId="14" xfId="5" applyFont="1" applyFill="1" applyBorder="1" applyAlignment="1">
      <alignment horizontal="center" vertical="center"/>
    </xf>
    <xf numFmtId="0" fontId="25" fillId="11" borderId="7" xfId="5" applyFont="1" applyFill="1" applyBorder="1" applyAlignment="1">
      <alignment horizontal="center" vertical="center"/>
    </xf>
    <xf numFmtId="0" fontId="25" fillId="11" borderId="25" xfId="5" applyFont="1" applyFill="1" applyBorder="1" applyAlignment="1">
      <alignment horizontal="center" vertical="center"/>
    </xf>
    <xf numFmtId="0" fontId="11" fillId="0" borderId="57" xfId="2" applyFont="1" applyFill="1" applyBorder="1" applyAlignment="1">
      <alignment horizontal="center"/>
    </xf>
    <xf numFmtId="0" fontId="11" fillId="0" borderId="58" xfId="2" applyFont="1" applyFill="1" applyBorder="1" applyAlignment="1">
      <alignment horizontal="center"/>
    </xf>
    <xf numFmtId="0" fontId="11" fillId="12" borderId="55" xfId="0" applyFont="1" applyFill="1" applyBorder="1" applyAlignment="1">
      <alignment horizontal="center" vertical="center" wrapText="1"/>
    </xf>
    <xf numFmtId="0" fontId="11" fillId="12" borderId="78"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25" xfId="0" applyFont="1" applyFill="1" applyBorder="1" applyAlignment="1">
      <alignment horizontal="center" vertical="center" wrapText="1"/>
    </xf>
    <xf numFmtId="0" fontId="11" fillId="0" borderId="77" xfId="2" applyBorder="1" applyAlignment="1">
      <alignment horizontal="center" vertical="center"/>
    </xf>
    <xf numFmtId="0" fontId="11" fillId="0" borderId="61" xfId="2" applyBorder="1" applyAlignment="1">
      <alignment horizontal="center" vertical="center"/>
    </xf>
    <xf numFmtId="0" fontId="11" fillId="12" borderId="54" xfId="2" applyFill="1" applyBorder="1" applyAlignment="1">
      <alignment horizontal="center" vertical="center" wrapText="1"/>
    </xf>
    <xf numFmtId="0" fontId="11" fillId="12" borderId="74" xfId="2" applyFill="1" applyBorder="1" applyAlignment="1">
      <alignment horizontal="center" vertical="center" wrapText="1"/>
    </xf>
    <xf numFmtId="0" fontId="11" fillId="12" borderId="55" xfId="2" applyFill="1" applyBorder="1" applyAlignment="1">
      <alignment horizontal="center" vertical="center" wrapText="1"/>
    </xf>
    <xf numFmtId="0" fontId="11" fillId="12" borderId="78" xfId="2" applyFill="1" applyBorder="1" applyAlignment="1">
      <alignment horizontal="center" vertical="center" wrapText="1"/>
    </xf>
    <xf numFmtId="0" fontId="11" fillId="12" borderId="14" xfId="2" applyFill="1" applyBorder="1" applyAlignment="1">
      <alignment horizontal="center" vertical="center" wrapText="1"/>
    </xf>
    <xf numFmtId="0" fontId="11" fillId="12" borderId="25" xfId="2" applyFill="1" applyBorder="1" applyAlignment="1">
      <alignment horizontal="center" vertical="center" wrapText="1"/>
    </xf>
    <xf numFmtId="0" fontId="21" fillId="10" borderId="9" xfId="2" applyFont="1" applyFill="1" applyBorder="1" applyAlignment="1">
      <alignment horizontal="center"/>
    </xf>
    <xf numFmtId="0" fontId="21" fillId="10" borderId="10" xfId="2" applyFont="1" applyFill="1" applyBorder="1" applyAlignment="1">
      <alignment horizontal="center"/>
    </xf>
    <xf numFmtId="0" fontId="21" fillId="10" borderId="11" xfId="2" applyFont="1" applyFill="1" applyBorder="1" applyAlignment="1">
      <alignment horizontal="center"/>
    </xf>
    <xf numFmtId="0" fontId="21" fillId="0" borderId="10" xfId="2" applyFont="1" applyFill="1" applyBorder="1" applyAlignment="1">
      <alignment horizontal="left"/>
    </xf>
    <xf numFmtId="0" fontId="11" fillId="0" borderId="54" xfId="2" applyFill="1" applyBorder="1" applyAlignment="1">
      <alignment horizontal="center" vertical="center" wrapText="1"/>
    </xf>
    <xf numFmtId="0" fontId="11" fillId="0" borderId="74" xfId="2"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74" xfId="2" applyFont="1" applyFill="1" applyBorder="1" applyAlignment="1">
      <alignment horizontal="center" vertical="center" wrapText="1"/>
    </xf>
    <xf numFmtId="0" fontId="11" fillId="0" borderId="79" xfId="2" applyFill="1" applyBorder="1" applyAlignment="1">
      <alignment horizontal="center" vertical="center" wrapText="1"/>
    </xf>
    <xf numFmtId="0" fontId="11" fillId="0" borderId="76" xfId="2" applyFill="1" applyBorder="1" applyAlignment="1">
      <alignment horizontal="center" vertical="center" wrapText="1"/>
    </xf>
    <xf numFmtId="0" fontId="11" fillId="12" borderId="77" xfId="2" applyFill="1" applyBorder="1" applyAlignment="1">
      <alignment horizontal="center" vertical="center" wrapText="1"/>
    </xf>
    <xf numFmtId="0" fontId="11" fillId="12" borderId="75" xfId="2" applyFill="1" applyBorder="1" applyAlignment="1">
      <alignment horizontal="center" vertical="center" wrapText="1"/>
    </xf>
    <xf numFmtId="0" fontId="11" fillId="12" borderId="79" xfId="2" applyFill="1" applyBorder="1" applyAlignment="1">
      <alignment horizontal="center" vertical="center" wrapText="1"/>
    </xf>
    <xf numFmtId="0" fontId="11" fillId="12" borderId="76" xfId="2" applyFill="1" applyBorder="1" applyAlignment="1">
      <alignment horizontal="center" vertical="center" wrapText="1"/>
    </xf>
    <xf numFmtId="0" fontId="28" fillId="11" borderId="13" xfId="0" applyFont="1" applyFill="1" applyBorder="1" applyAlignment="1">
      <alignment horizontal="center" vertical="center"/>
    </xf>
    <xf numFmtId="0" fontId="28" fillId="11" borderId="5" xfId="0" applyFont="1" applyFill="1" applyBorder="1" applyAlignment="1">
      <alignment horizontal="center" vertical="center"/>
    </xf>
    <xf numFmtId="0" fontId="28" fillId="11" borderId="27" xfId="0"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0"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14" xfId="0" applyFont="1" applyFill="1" applyBorder="1" applyAlignment="1">
      <alignment horizontal="center" vertical="center"/>
    </xf>
    <xf numFmtId="0" fontId="28" fillId="11" borderId="7" xfId="0" applyFont="1" applyFill="1" applyBorder="1" applyAlignment="1">
      <alignment horizontal="center" vertical="center"/>
    </xf>
    <xf numFmtId="0" fontId="28" fillId="11" borderId="25" xfId="0" applyFont="1" applyFill="1" applyBorder="1" applyAlignment="1">
      <alignment horizontal="center" vertical="center"/>
    </xf>
    <xf numFmtId="0" fontId="0" fillId="0" borderId="7" xfId="0" applyBorder="1" applyAlignment="1">
      <alignment horizontal="left"/>
    </xf>
    <xf numFmtId="0" fontId="0" fillId="0" borderId="0" xfId="0" applyFill="1"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29" fillId="11" borderId="57" xfId="0" applyFont="1" applyFill="1" applyBorder="1" applyAlignment="1">
      <alignment horizontal="center" vertical="center"/>
    </xf>
    <xf numFmtId="0" fontId="29" fillId="11" borderId="6" xfId="0" applyFont="1" applyFill="1" applyBorder="1" applyAlignment="1">
      <alignment horizontal="center" vertical="center"/>
    </xf>
    <xf numFmtId="0" fontId="29" fillId="11" borderId="58" xfId="0" applyFont="1" applyFill="1" applyBorder="1" applyAlignment="1">
      <alignment horizontal="center" vertical="center"/>
    </xf>
    <xf numFmtId="0" fontId="2" fillId="0" borderId="6" xfId="0" applyFont="1" applyBorder="1" applyAlignment="1">
      <alignment horizontal="center"/>
    </xf>
    <xf numFmtId="0" fontId="0" fillId="0" borderId="7" xfId="0" applyFont="1" applyBorder="1" applyAlignment="1">
      <alignment horizontal="left"/>
    </xf>
    <xf numFmtId="0" fontId="0" fillId="0" borderId="5" xfId="0" applyFont="1" applyBorder="1" applyAlignment="1">
      <alignment horizontal="left"/>
    </xf>
    <xf numFmtId="0" fontId="25" fillId="11" borderId="57"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58" xfId="0" applyFont="1" applyFill="1" applyBorder="1" applyAlignment="1">
      <alignment horizontal="center" vertical="center"/>
    </xf>
    <xf numFmtId="0" fontId="29" fillId="11" borderId="0" xfId="0" applyFont="1" applyFill="1" applyBorder="1" applyAlignment="1">
      <alignment horizontal="center" vertical="center"/>
    </xf>
    <xf numFmtId="0" fontId="29" fillId="11" borderId="50" xfId="0" applyFont="1" applyFill="1" applyBorder="1" applyAlignment="1">
      <alignment horizontal="center" vertical="center"/>
    </xf>
  </cellXfs>
  <cellStyles count="6">
    <cellStyle name="Hyperlink" xfId="3" builtinId="8"/>
    <cellStyle name="Normal" xfId="0" builtinId="0"/>
    <cellStyle name="Normal 2" xfId="2" xr:uid="{00000000-0005-0000-0000-000002000000}"/>
    <cellStyle name="Normal 3" xfId="5" xr:uid="{00000000-0005-0000-0000-000003000000}"/>
    <cellStyle name="Normal_Calcul rendement WTW EPBD 100725" xfId="1" xr:uid="{00000000-0005-0000-0000-000004000000}"/>
    <cellStyle name="Percent 2" xfId="4" xr:uid="{00000000-0005-0000-0000-000005000000}"/>
  </cellStyles>
  <dxfs count="59">
    <dxf>
      <font>
        <color theme="0"/>
      </font>
      <border>
        <left style="thin">
          <color theme="0"/>
        </left>
        <right style="thin">
          <color theme="0"/>
        </right>
        <vertical/>
        <horizontal/>
      </border>
    </dxf>
    <dxf>
      <font>
        <color theme="0"/>
      </font>
      <border>
        <left style="thin">
          <color theme="0"/>
        </left>
        <right style="thin">
          <color theme="0"/>
        </right>
        <vertical/>
        <horizontal/>
      </border>
    </dxf>
    <dxf>
      <font>
        <color theme="0"/>
      </font>
      <border>
        <left style="thin">
          <color theme="0"/>
        </left>
        <right style="thin">
          <color theme="0"/>
        </right>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5"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FF00"/>
        </patternFill>
      </fill>
    </dxf>
    <dxf>
      <fill>
        <patternFill>
          <bgColor rgb="FFFFFF00"/>
        </patternFill>
      </fill>
    </dxf>
    <dxf>
      <fill>
        <patternFill>
          <bgColor rgb="FFFFFF00"/>
        </patternFill>
      </fill>
    </dxf>
    <dxf>
      <font>
        <b/>
        <i val="0"/>
        <condense val="0"/>
        <extend val="0"/>
      </font>
    </dxf>
    <dxf>
      <font>
        <b/>
        <i val="0"/>
        <condense val="0"/>
        <extend val="0"/>
      </font>
    </dxf>
    <dxf>
      <font>
        <b/>
        <i val="0"/>
        <condense val="0"/>
        <extend val="0"/>
      </font>
    </dxf>
  </dxfs>
  <tableStyles count="0" defaultTableStyle="TableStyleMedium2" defaultPivotStyle="PivotStyleMedium9"/>
  <colors>
    <mruColors>
      <color rgb="FF009999"/>
      <color rgb="FF6DA8FF"/>
      <color rgb="FF0000FF"/>
      <color rgb="FF00FF00"/>
      <color rgb="FF777777"/>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71437</xdr:colOff>
      <xdr:row>26</xdr:row>
      <xdr:rowOff>7937</xdr:rowOff>
    </xdr:from>
    <xdr:to>
      <xdr:col>4</xdr:col>
      <xdr:colOff>520838</xdr:colOff>
      <xdr:row>28</xdr:row>
      <xdr:rowOff>47623</xdr:rowOff>
    </xdr:to>
    <xdr:pic>
      <xdr:nvPicPr>
        <xdr:cNvPr id="15" name="Picture 14" descr="Résultat de recherche d'images pour &quot;cstc&quot;">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661" t="32762" r="55899" b="31762"/>
        <a:stretch/>
      </xdr:blipFill>
      <xdr:spPr bwMode="auto">
        <a:xfrm>
          <a:off x="2611437" y="5635625"/>
          <a:ext cx="449401" cy="436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2</xdr:row>
      <xdr:rowOff>126999</xdr:rowOff>
    </xdr:from>
    <xdr:to>
      <xdr:col>7</xdr:col>
      <xdr:colOff>492124</xdr:colOff>
      <xdr:row>3</xdr:row>
      <xdr:rowOff>301625</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876300" y="403224"/>
          <a:ext cx="3873499" cy="508001"/>
          <a:chOff x="587376" y="333376"/>
          <a:chExt cx="4479063" cy="579438"/>
        </a:xfrm>
      </xdr:grpSpPr>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2385" y="380187"/>
            <a:ext cx="1278393" cy="492939"/>
          </a:xfrm>
          <a:prstGeom prst="rect">
            <a:avLst/>
          </a:prstGeom>
        </xdr:spPr>
      </xdr:pic>
      <xdr:pic>
        <xdr:nvPicPr>
          <xdr:cNvPr id="18" name="Picture 17" descr="Résultat de recherche d'images pour &quot;région bruxelles capitale&quot;">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139" t="36530" r="8750" b="45204"/>
          <a:stretch/>
        </xdr:blipFill>
        <xdr:spPr bwMode="auto">
          <a:xfrm>
            <a:off x="587376" y="428627"/>
            <a:ext cx="1733880" cy="3889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Picture 18" descr="Image associée">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7112"/>
          <a:stretch/>
        </xdr:blipFill>
        <xdr:spPr bwMode="auto">
          <a:xfrm>
            <a:off x="4365627" y="333376"/>
            <a:ext cx="700812" cy="57943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2" name="Text Box 16">
          <a:extLst>
            <a:ext uri="{FF2B5EF4-FFF2-40B4-BE49-F238E27FC236}">
              <a16:creationId xmlns:a16="http://schemas.microsoft.com/office/drawing/2014/main" id="{00000000-0008-0000-0100-000002000000}"/>
            </a:ext>
          </a:extLst>
        </xdr:cNvPr>
        <xdr:cNvSpPr txBox="1">
          <a:spLocks noChangeArrowheads="1"/>
        </xdr:cNvSpPr>
      </xdr:nvSpPr>
      <xdr:spPr bwMode="auto">
        <a:xfrm>
          <a:off x="0" y="3492500"/>
          <a:ext cx="0" cy="0"/>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r>
            <a:rPr lang="nl-BE" sz="1200" b="0" i="0" u="sng" strike="noStrike" baseline="0">
              <a:solidFill>
                <a:srgbClr val="000000"/>
              </a:solidFill>
              <a:latin typeface="Arial"/>
              <a:cs typeface="Arial"/>
            </a:rPr>
            <a:t>Informations</a:t>
          </a:r>
          <a:r>
            <a:rPr lang="nl-BE" sz="1200" b="0" i="0" u="none" strike="noStrike" baseline="0">
              <a:solidFill>
                <a:srgbClr val="000000"/>
              </a:solidFill>
              <a:latin typeface="Arial"/>
              <a:cs typeface="Arial"/>
            </a:rPr>
            <a:t> :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Au niveau de cette feuille, des informations générales sont à spécifier par le demandeur (adresse, personne de contact, etc.).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Pour chaque demande, la page est à imprimer et est à signer par la personne responsable pour la demande.</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bwMode="auto">
        <a:xfrm>
          <a:off x="0" y="3492500"/>
          <a:ext cx="0" cy="0"/>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La personne responsable pour la demande certifie avoir pris connaissance de tous les documents ayant trait à la base de données de produits PEB mis à sa disposition (procédures générales, procédures spécifiques, coûts afférents). Elle en accepte les conditions. En outre, elle s'engage à signaler immédiatement à l'opérateur tout changement (modification, suppression, etc.) relatif aux données de ses produits, ceci conformément aux procédures prévues. </a:t>
          </a:r>
        </a:p>
        <a:p>
          <a:pPr algn="l" rtl="0">
            <a:defRPr sz="1000"/>
          </a:pPr>
          <a:r>
            <a:rPr lang="nl-BE" sz="1200" b="0" i="0" u="none" strike="noStrike" baseline="0">
              <a:solidFill>
                <a:srgbClr val="000000"/>
              </a:solidFill>
              <a:latin typeface="Arial"/>
              <a:cs typeface="Arial"/>
            </a:rPr>
            <a:t>Le signataire accepte de payer les coûts afférents tels que mentionnés dans le document 0_G.c. </a:t>
          </a:r>
        </a:p>
        <a:p>
          <a:pPr algn="l" rtl="0">
            <a:defRPr sz="1000"/>
          </a:pPr>
          <a:endParaRPr lang="nl-BE" sz="1200" b="0" i="0" u="none" strike="noStrike" baseline="0">
            <a:solidFill>
              <a:srgbClr val="000000"/>
            </a:solidFill>
            <a:latin typeface="Arial"/>
            <a:cs typeface="Arial"/>
          </a:endParaRPr>
        </a:p>
        <a:p>
          <a:pPr algn="l" rtl="0">
            <a:defRPr sz="1000"/>
          </a:pPr>
          <a:endParaRPr lang="nl-BE" sz="1200" b="0" i="0" u="none" strike="noStrike" baseline="0">
            <a:solidFill>
              <a:srgbClr val="000000"/>
            </a:solidFill>
            <a:latin typeface="Arial"/>
            <a:cs typeface="Arial"/>
          </a:endParaRPr>
        </a:p>
        <a:p>
          <a:pPr algn="l" rtl="0">
            <a:defRPr sz="1000"/>
          </a:pPr>
          <a:endParaRPr lang="nl-BE" sz="12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20</xdr:row>
      <xdr:rowOff>45720</xdr:rowOff>
    </xdr:from>
    <xdr:to>
      <xdr:col>8</xdr:col>
      <xdr:colOff>-1</xdr:colOff>
      <xdr:row>27</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6999" y="4427220"/>
          <a:ext cx="9136063" cy="1343343"/>
        </a:xfrm>
        <a:prstGeom prst="rect">
          <a:avLst/>
        </a:prstGeom>
        <a:solidFill>
          <a:srgbClr val="FFFFFF"/>
        </a:solidFill>
        <a:ln w="9525">
          <a:solidFill>
            <a:srgbClr val="000000"/>
          </a:solidFill>
          <a:miter lim="800000"/>
          <a:headEnd/>
          <a:tailEnd/>
        </a:ln>
      </xdr:spPr>
      <xdr:txBody>
        <a:bodyPr vertOverflow="clip" wrap="square" lIns="36576" tIns="27432" rIns="0" bIns="0" anchor="t"/>
        <a:lstStyle/>
        <a:p>
          <a:pPr algn="l" rtl="0">
            <a:defRPr sz="1000"/>
          </a:pPr>
          <a:r>
            <a:rPr lang="nl-BE" sz="1200" b="0" i="0" u="sng" strike="noStrike" baseline="0">
              <a:solidFill>
                <a:srgbClr val="000000"/>
              </a:solidFill>
              <a:latin typeface="Arial"/>
              <a:cs typeface="Arial"/>
            </a:rPr>
            <a:t>Information</a:t>
          </a:r>
          <a:r>
            <a:rPr lang="nl-BE" sz="1200" b="0" i="0" u="none" strike="noStrike" baseline="0">
              <a:solidFill>
                <a:srgbClr val="000000"/>
              </a:solidFill>
              <a:latin typeface="Arial"/>
              <a:cs typeface="Arial"/>
            </a:rPr>
            <a:t> : </a:t>
          </a:r>
        </a:p>
        <a:p>
          <a:pPr algn="l" rtl="0">
            <a:defRPr sz="1000"/>
          </a:pPr>
          <a:endParaRPr lang="nl-BE" sz="1200" b="0" i="0" u="none" strike="noStrike" baseline="0">
            <a:solidFill>
              <a:srgbClr val="000000"/>
            </a:solidFill>
            <a:latin typeface="Arial"/>
            <a:cs typeface="Arial"/>
          </a:endParaRPr>
        </a:p>
        <a:p>
          <a:pPr algn="l" rtl="0">
            <a:defRPr sz="1000"/>
          </a:pPr>
          <a:r>
            <a:rPr lang="nl-BE" sz="1200" b="0" i="0" u="none" strike="noStrike" baseline="0">
              <a:solidFill>
                <a:srgbClr val="000000"/>
              </a:solidFill>
              <a:latin typeface="Arial"/>
              <a:cs typeface="Arial"/>
            </a:rPr>
            <a:t>Cette feuille reprend les données de produits. Pour plus de détails sur ces données, voir la procédure spécifique.</a:t>
          </a:r>
        </a:p>
        <a:p>
          <a:pPr algn="l" rtl="0">
            <a:defRPr sz="1000"/>
          </a:pPr>
          <a:endParaRPr lang="nl-BE" sz="1200" b="0" i="0" u="none" strike="noStrike" baseline="0">
            <a:solidFill>
              <a:srgbClr val="000000"/>
            </a:solidFill>
            <a:latin typeface="Arial"/>
            <a:cs typeface="Arial"/>
          </a:endParaRPr>
        </a:p>
        <a:p>
          <a:pPr algn="l" rtl="0">
            <a:defRPr sz="1000"/>
          </a:pPr>
          <a:r>
            <a:rPr lang="nl-BE" sz="1200" b="1" i="0" u="none" strike="noStrike" baseline="0">
              <a:solidFill>
                <a:srgbClr val="000000"/>
              </a:solidFill>
              <a:latin typeface="Arial"/>
              <a:cs typeface="Arial"/>
            </a:rPr>
            <a:t>Il est recommandé de suivre la procédure spécifique doc_4.5_S.a avant de remplir cette feuille Excel.</a:t>
          </a:r>
        </a:p>
        <a:p>
          <a:pPr algn="l" rtl="0">
            <a:defRPr sz="1000"/>
          </a:pPr>
          <a:endParaRPr lang="nl-BE" sz="12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830/doc_4.4_FR_Rev_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Projets/VENT%20epbd/DCV/Proc&#233;dures%20publi&#233;es%20xxxx%20up-date%20xls/doc_4.4_S.b_FR_Ventilateurs_et_Groupes_de_ventilation_v1.3_20130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Info"/>
      <sheetName val="n°2 - Demande formelle"/>
      <sheetName val="n°3 Donneés produits"/>
      <sheetName val="n°4 Documents"/>
      <sheetName val="n°5 Données Rendement (calcul)"/>
    </sheetNames>
    <sheetDataSet>
      <sheetData sheetId="0" refreshError="1"/>
      <sheetData sheetId="1" refreshError="1"/>
      <sheetData sheetId="2" refreshError="1"/>
      <sheetData sheetId="3" refreshError="1"/>
      <sheetData sheetId="4">
        <row r="12">
          <cell r="I12" t="str">
            <v>essai 1</v>
          </cell>
          <cell r="J12" t="str">
            <v>essai 2</v>
          </cell>
          <cell r="K12" t="str">
            <v>essai 3</v>
          </cell>
          <cell r="L12" t="str">
            <v>essai 4</v>
          </cell>
          <cell r="M12" t="str">
            <v>essai 5</v>
          </cell>
          <cell r="N12" t="str">
            <v>essai 6</v>
          </cell>
          <cell r="O12" t="str">
            <v>essai 7</v>
          </cell>
          <cell r="P12" t="str">
            <v>essai 8</v>
          </cell>
          <cell r="Q12" t="str">
            <v>essai 9</v>
          </cell>
          <cell r="R12" t="str">
            <v>essai 10</v>
          </cell>
          <cell r="S12" t="str">
            <v>essai 11</v>
          </cell>
          <cell r="T12" t="str">
            <v>essai 12</v>
          </cell>
          <cell r="U12" t="str">
            <v>essai 13</v>
          </cell>
          <cell r="V12" t="str">
            <v>essai 14</v>
          </cell>
          <cell r="W12" t="str">
            <v>essai 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1 Info"/>
      <sheetName val="n°2 Identification demandeur"/>
      <sheetName val="n°3 Donneés produits"/>
      <sheetName val="n°4 Documents"/>
      <sheetName val="n°5 Données Rendement (calcul)"/>
    </sheetNames>
    <sheetDataSet>
      <sheetData sheetId="0"/>
      <sheetData sheetId="1"/>
      <sheetData sheetId="2"/>
      <sheetData sheetId="3"/>
      <sheetData sheetId="4">
        <row r="12">
          <cell r="I12" t="str">
            <v>essai 1</v>
          </cell>
          <cell r="J12" t="str">
            <v>essai 2</v>
          </cell>
          <cell r="K12" t="str">
            <v>essai 3</v>
          </cell>
          <cell r="L12" t="str">
            <v>essai 4</v>
          </cell>
          <cell r="M12" t="str">
            <v>essai 5</v>
          </cell>
          <cell r="N12" t="str">
            <v>essai 6</v>
          </cell>
          <cell r="O12" t="str">
            <v>essai 7</v>
          </cell>
          <cell r="P12" t="str">
            <v>essai 8</v>
          </cell>
          <cell r="Q12" t="str">
            <v>essai 9</v>
          </cell>
          <cell r="R12" t="str">
            <v>essai 10</v>
          </cell>
          <cell r="S12" t="str">
            <v>essai 11</v>
          </cell>
          <cell r="T12" t="str">
            <v>essai 12</v>
          </cell>
          <cell r="U12" t="str">
            <v>essai 13</v>
          </cell>
          <cell r="V12" t="str">
            <v>essai 14</v>
          </cell>
          <cell r="W12" t="str">
            <v>essai 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bd.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1"/>
  <sheetViews>
    <sheetView showGridLines="0" showRowColHeaders="0" zoomScaleNormal="100" workbookViewId="0">
      <selection activeCell="L8" sqref="L8"/>
    </sheetView>
  </sheetViews>
  <sheetFormatPr defaultRowHeight="15" x14ac:dyDescent="0.2"/>
  <cols>
    <col min="1" max="1" width="6.7109375" style="119" customWidth="1"/>
    <col min="2" max="2" width="13.5703125" style="119" customWidth="1"/>
    <col min="3" max="7" width="8.7109375" style="119"/>
    <col min="8" max="8" width="13" style="119" customWidth="1"/>
    <col min="9" max="246" width="8.7109375" style="119"/>
    <col min="247" max="248" width="6.7109375" style="119" customWidth="1"/>
    <col min="249" max="253" width="8.7109375" style="119"/>
    <col min="254" max="254" width="8" style="119" customWidth="1"/>
    <col min="255" max="255" width="20.7109375" style="119" customWidth="1"/>
    <col min="256" max="502" width="8.7109375" style="119"/>
    <col min="503" max="504" width="6.7109375" style="119" customWidth="1"/>
    <col min="505" max="509" width="8.7109375" style="119"/>
    <col min="510" max="510" width="8" style="119" customWidth="1"/>
    <col min="511" max="511" width="20.7109375" style="119" customWidth="1"/>
    <col min="512" max="758" width="8.7109375" style="119"/>
    <col min="759" max="760" width="6.7109375" style="119" customWidth="1"/>
    <col min="761" max="765" width="8.7109375" style="119"/>
    <col min="766" max="766" width="8" style="119" customWidth="1"/>
    <col min="767" max="767" width="20.7109375" style="119" customWidth="1"/>
    <col min="768" max="1014" width="8.7109375" style="119"/>
    <col min="1015" max="1016" width="6.7109375" style="119" customWidth="1"/>
    <col min="1017" max="1021" width="8.7109375" style="119"/>
    <col min="1022" max="1022" width="8" style="119" customWidth="1"/>
    <col min="1023" max="1023" width="20.7109375" style="119" customWidth="1"/>
    <col min="1024" max="1270" width="8.7109375" style="119"/>
    <col min="1271" max="1272" width="6.7109375" style="119" customWidth="1"/>
    <col min="1273" max="1277" width="8.7109375" style="119"/>
    <col min="1278" max="1278" width="8" style="119" customWidth="1"/>
    <col min="1279" max="1279" width="20.7109375" style="119" customWidth="1"/>
    <col min="1280" max="1526" width="8.7109375" style="119"/>
    <col min="1527" max="1528" width="6.7109375" style="119" customWidth="1"/>
    <col min="1529" max="1533" width="8.7109375" style="119"/>
    <col min="1534" max="1534" width="8" style="119" customWidth="1"/>
    <col min="1535" max="1535" width="20.7109375" style="119" customWidth="1"/>
    <col min="1536" max="1782" width="8.7109375" style="119"/>
    <col min="1783" max="1784" width="6.7109375" style="119" customWidth="1"/>
    <col min="1785" max="1789" width="8.7109375" style="119"/>
    <col min="1790" max="1790" width="8" style="119" customWidth="1"/>
    <col min="1791" max="1791" width="20.7109375" style="119" customWidth="1"/>
    <col min="1792" max="2038" width="8.7109375" style="119"/>
    <col min="2039" max="2040" width="6.7109375" style="119" customWidth="1"/>
    <col min="2041" max="2045" width="8.7109375" style="119"/>
    <col min="2046" max="2046" width="8" style="119" customWidth="1"/>
    <col min="2047" max="2047" width="20.7109375" style="119" customWidth="1"/>
    <col min="2048" max="2294" width="8.7109375" style="119"/>
    <col min="2295" max="2296" width="6.7109375" style="119" customWidth="1"/>
    <col min="2297" max="2301" width="8.7109375" style="119"/>
    <col min="2302" max="2302" width="8" style="119" customWidth="1"/>
    <col min="2303" max="2303" width="20.7109375" style="119" customWidth="1"/>
    <col min="2304" max="2550" width="8.7109375" style="119"/>
    <col min="2551" max="2552" width="6.7109375" style="119" customWidth="1"/>
    <col min="2553" max="2557" width="8.7109375" style="119"/>
    <col min="2558" max="2558" width="8" style="119" customWidth="1"/>
    <col min="2559" max="2559" width="20.7109375" style="119" customWidth="1"/>
    <col min="2560" max="2806" width="8.7109375" style="119"/>
    <col min="2807" max="2808" width="6.7109375" style="119" customWidth="1"/>
    <col min="2809" max="2813" width="8.7109375" style="119"/>
    <col min="2814" max="2814" width="8" style="119" customWidth="1"/>
    <col min="2815" max="2815" width="20.7109375" style="119" customWidth="1"/>
    <col min="2816" max="3062" width="8.7109375" style="119"/>
    <col min="3063" max="3064" width="6.7109375" style="119" customWidth="1"/>
    <col min="3065" max="3069" width="8.7109375" style="119"/>
    <col min="3070" max="3070" width="8" style="119" customWidth="1"/>
    <col min="3071" max="3071" width="20.7109375" style="119" customWidth="1"/>
    <col min="3072" max="3318" width="8.7109375" style="119"/>
    <col min="3319" max="3320" width="6.7109375" style="119" customWidth="1"/>
    <col min="3321" max="3325" width="8.7109375" style="119"/>
    <col min="3326" max="3326" width="8" style="119" customWidth="1"/>
    <col min="3327" max="3327" width="20.7109375" style="119" customWidth="1"/>
    <col min="3328" max="3574" width="8.7109375" style="119"/>
    <col min="3575" max="3576" width="6.7109375" style="119" customWidth="1"/>
    <col min="3577" max="3581" width="8.7109375" style="119"/>
    <col min="3582" max="3582" width="8" style="119" customWidth="1"/>
    <col min="3583" max="3583" width="20.7109375" style="119" customWidth="1"/>
    <col min="3584" max="3830" width="8.7109375" style="119"/>
    <col min="3831" max="3832" width="6.7109375" style="119" customWidth="1"/>
    <col min="3833" max="3837" width="8.7109375" style="119"/>
    <col min="3838" max="3838" width="8" style="119" customWidth="1"/>
    <col min="3839" max="3839" width="20.7109375" style="119" customWidth="1"/>
    <col min="3840" max="4086" width="8.7109375" style="119"/>
    <col min="4087" max="4088" width="6.7109375" style="119" customWidth="1"/>
    <col min="4089" max="4093" width="8.7109375" style="119"/>
    <col min="4094" max="4094" width="8" style="119" customWidth="1"/>
    <col min="4095" max="4095" width="20.7109375" style="119" customWidth="1"/>
    <col min="4096" max="4342" width="8.7109375" style="119"/>
    <col min="4343" max="4344" width="6.7109375" style="119" customWidth="1"/>
    <col min="4345" max="4349" width="8.7109375" style="119"/>
    <col min="4350" max="4350" width="8" style="119" customWidth="1"/>
    <col min="4351" max="4351" width="20.7109375" style="119" customWidth="1"/>
    <col min="4352" max="4598" width="8.7109375" style="119"/>
    <col min="4599" max="4600" width="6.7109375" style="119" customWidth="1"/>
    <col min="4601" max="4605" width="8.7109375" style="119"/>
    <col min="4606" max="4606" width="8" style="119" customWidth="1"/>
    <col min="4607" max="4607" width="20.7109375" style="119" customWidth="1"/>
    <col min="4608" max="4854" width="8.7109375" style="119"/>
    <col min="4855" max="4856" width="6.7109375" style="119" customWidth="1"/>
    <col min="4857" max="4861" width="8.7109375" style="119"/>
    <col min="4862" max="4862" width="8" style="119" customWidth="1"/>
    <col min="4863" max="4863" width="20.7109375" style="119" customWidth="1"/>
    <col min="4864" max="5110" width="8.7109375" style="119"/>
    <col min="5111" max="5112" width="6.7109375" style="119" customWidth="1"/>
    <col min="5113" max="5117" width="8.7109375" style="119"/>
    <col min="5118" max="5118" width="8" style="119" customWidth="1"/>
    <col min="5119" max="5119" width="20.7109375" style="119" customWidth="1"/>
    <col min="5120" max="5366" width="8.7109375" style="119"/>
    <col min="5367" max="5368" width="6.7109375" style="119" customWidth="1"/>
    <col min="5369" max="5373" width="8.7109375" style="119"/>
    <col min="5374" max="5374" width="8" style="119" customWidth="1"/>
    <col min="5375" max="5375" width="20.7109375" style="119" customWidth="1"/>
    <col min="5376" max="5622" width="8.7109375" style="119"/>
    <col min="5623" max="5624" width="6.7109375" style="119" customWidth="1"/>
    <col min="5625" max="5629" width="8.7109375" style="119"/>
    <col min="5630" max="5630" width="8" style="119" customWidth="1"/>
    <col min="5631" max="5631" width="20.7109375" style="119" customWidth="1"/>
    <col min="5632" max="5878" width="8.7109375" style="119"/>
    <col min="5879" max="5880" width="6.7109375" style="119" customWidth="1"/>
    <col min="5881" max="5885" width="8.7109375" style="119"/>
    <col min="5886" max="5886" width="8" style="119" customWidth="1"/>
    <col min="5887" max="5887" width="20.7109375" style="119" customWidth="1"/>
    <col min="5888" max="6134" width="8.7109375" style="119"/>
    <col min="6135" max="6136" width="6.7109375" style="119" customWidth="1"/>
    <col min="6137" max="6141" width="8.7109375" style="119"/>
    <col min="6142" max="6142" width="8" style="119" customWidth="1"/>
    <col min="6143" max="6143" width="20.7109375" style="119" customWidth="1"/>
    <col min="6144" max="6390" width="8.7109375" style="119"/>
    <col min="6391" max="6392" width="6.7109375" style="119" customWidth="1"/>
    <col min="6393" max="6397" width="8.7109375" style="119"/>
    <col min="6398" max="6398" width="8" style="119" customWidth="1"/>
    <col min="6399" max="6399" width="20.7109375" style="119" customWidth="1"/>
    <col min="6400" max="6646" width="8.7109375" style="119"/>
    <col min="6647" max="6648" width="6.7109375" style="119" customWidth="1"/>
    <col min="6649" max="6653" width="8.7109375" style="119"/>
    <col min="6654" max="6654" width="8" style="119" customWidth="1"/>
    <col min="6655" max="6655" width="20.7109375" style="119" customWidth="1"/>
    <col min="6656" max="6902" width="8.7109375" style="119"/>
    <col min="6903" max="6904" width="6.7109375" style="119" customWidth="1"/>
    <col min="6905" max="6909" width="8.7109375" style="119"/>
    <col min="6910" max="6910" width="8" style="119" customWidth="1"/>
    <col min="6911" max="6911" width="20.7109375" style="119" customWidth="1"/>
    <col min="6912" max="7158" width="8.7109375" style="119"/>
    <col min="7159" max="7160" width="6.7109375" style="119" customWidth="1"/>
    <col min="7161" max="7165" width="8.7109375" style="119"/>
    <col min="7166" max="7166" width="8" style="119" customWidth="1"/>
    <col min="7167" max="7167" width="20.7109375" style="119" customWidth="1"/>
    <col min="7168" max="7414" width="8.7109375" style="119"/>
    <col min="7415" max="7416" width="6.7109375" style="119" customWidth="1"/>
    <col min="7417" max="7421" width="8.7109375" style="119"/>
    <col min="7422" max="7422" width="8" style="119" customWidth="1"/>
    <col min="7423" max="7423" width="20.7109375" style="119" customWidth="1"/>
    <col min="7424" max="7670" width="8.7109375" style="119"/>
    <col min="7671" max="7672" width="6.7109375" style="119" customWidth="1"/>
    <col min="7673" max="7677" width="8.7109375" style="119"/>
    <col min="7678" max="7678" width="8" style="119" customWidth="1"/>
    <col min="7679" max="7679" width="20.7109375" style="119" customWidth="1"/>
    <col min="7680" max="7926" width="8.7109375" style="119"/>
    <col min="7927" max="7928" width="6.7109375" style="119" customWidth="1"/>
    <col min="7929" max="7933" width="8.7109375" style="119"/>
    <col min="7934" max="7934" width="8" style="119" customWidth="1"/>
    <col min="7935" max="7935" width="20.7109375" style="119" customWidth="1"/>
    <col min="7936" max="8182" width="8.7109375" style="119"/>
    <col min="8183" max="8184" width="6.7109375" style="119" customWidth="1"/>
    <col min="8185" max="8189" width="8.7109375" style="119"/>
    <col min="8190" max="8190" width="8" style="119" customWidth="1"/>
    <col min="8191" max="8191" width="20.7109375" style="119" customWidth="1"/>
    <col min="8192" max="8438" width="8.7109375" style="119"/>
    <col min="8439" max="8440" width="6.7109375" style="119" customWidth="1"/>
    <col min="8441" max="8445" width="8.7109375" style="119"/>
    <col min="8446" max="8446" width="8" style="119" customWidth="1"/>
    <col min="8447" max="8447" width="20.7109375" style="119" customWidth="1"/>
    <col min="8448" max="8694" width="8.7109375" style="119"/>
    <col min="8695" max="8696" width="6.7109375" style="119" customWidth="1"/>
    <col min="8697" max="8701" width="8.7109375" style="119"/>
    <col min="8702" max="8702" width="8" style="119" customWidth="1"/>
    <col min="8703" max="8703" width="20.7109375" style="119" customWidth="1"/>
    <col min="8704" max="8950" width="8.7109375" style="119"/>
    <col min="8951" max="8952" width="6.7109375" style="119" customWidth="1"/>
    <col min="8953" max="8957" width="8.7109375" style="119"/>
    <col min="8958" max="8958" width="8" style="119" customWidth="1"/>
    <col min="8959" max="8959" width="20.7109375" style="119" customWidth="1"/>
    <col min="8960" max="9206" width="8.7109375" style="119"/>
    <col min="9207" max="9208" width="6.7109375" style="119" customWidth="1"/>
    <col min="9209" max="9213" width="8.7109375" style="119"/>
    <col min="9214" max="9214" width="8" style="119" customWidth="1"/>
    <col min="9215" max="9215" width="20.7109375" style="119" customWidth="1"/>
    <col min="9216" max="9462" width="8.7109375" style="119"/>
    <col min="9463" max="9464" width="6.7109375" style="119" customWidth="1"/>
    <col min="9465" max="9469" width="8.7109375" style="119"/>
    <col min="9470" max="9470" width="8" style="119" customWidth="1"/>
    <col min="9471" max="9471" width="20.7109375" style="119" customWidth="1"/>
    <col min="9472" max="9718" width="8.7109375" style="119"/>
    <col min="9719" max="9720" width="6.7109375" style="119" customWidth="1"/>
    <col min="9721" max="9725" width="8.7109375" style="119"/>
    <col min="9726" max="9726" width="8" style="119" customWidth="1"/>
    <col min="9727" max="9727" width="20.7109375" style="119" customWidth="1"/>
    <col min="9728" max="9974" width="8.7109375" style="119"/>
    <col min="9975" max="9976" width="6.7109375" style="119" customWidth="1"/>
    <col min="9977" max="9981" width="8.7109375" style="119"/>
    <col min="9982" max="9982" width="8" style="119" customWidth="1"/>
    <col min="9983" max="9983" width="20.7109375" style="119" customWidth="1"/>
    <col min="9984" max="10230" width="8.7109375" style="119"/>
    <col min="10231" max="10232" width="6.7109375" style="119" customWidth="1"/>
    <col min="10233" max="10237" width="8.7109375" style="119"/>
    <col min="10238" max="10238" width="8" style="119" customWidth="1"/>
    <col min="10239" max="10239" width="20.7109375" style="119" customWidth="1"/>
    <col min="10240" max="10486" width="8.7109375" style="119"/>
    <col min="10487" max="10488" width="6.7109375" style="119" customWidth="1"/>
    <col min="10489" max="10493" width="8.7109375" style="119"/>
    <col min="10494" max="10494" width="8" style="119" customWidth="1"/>
    <col min="10495" max="10495" width="20.7109375" style="119" customWidth="1"/>
    <col min="10496" max="10742" width="8.7109375" style="119"/>
    <col min="10743" max="10744" width="6.7109375" style="119" customWidth="1"/>
    <col min="10745" max="10749" width="8.7109375" style="119"/>
    <col min="10750" max="10750" width="8" style="119" customWidth="1"/>
    <col min="10751" max="10751" width="20.7109375" style="119" customWidth="1"/>
    <col min="10752" max="10998" width="8.7109375" style="119"/>
    <col min="10999" max="11000" width="6.7109375" style="119" customWidth="1"/>
    <col min="11001" max="11005" width="8.7109375" style="119"/>
    <col min="11006" max="11006" width="8" style="119" customWidth="1"/>
    <col min="11007" max="11007" width="20.7109375" style="119" customWidth="1"/>
    <col min="11008" max="11254" width="8.7109375" style="119"/>
    <col min="11255" max="11256" width="6.7109375" style="119" customWidth="1"/>
    <col min="11257" max="11261" width="8.7109375" style="119"/>
    <col min="11262" max="11262" width="8" style="119" customWidth="1"/>
    <col min="11263" max="11263" width="20.7109375" style="119" customWidth="1"/>
    <col min="11264" max="11510" width="8.7109375" style="119"/>
    <col min="11511" max="11512" width="6.7109375" style="119" customWidth="1"/>
    <col min="11513" max="11517" width="8.7109375" style="119"/>
    <col min="11518" max="11518" width="8" style="119" customWidth="1"/>
    <col min="11519" max="11519" width="20.7109375" style="119" customWidth="1"/>
    <col min="11520" max="11766" width="8.7109375" style="119"/>
    <col min="11767" max="11768" width="6.7109375" style="119" customWidth="1"/>
    <col min="11769" max="11773" width="8.7109375" style="119"/>
    <col min="11774" max="11774" width="8" style="119" customWidth="1"/>
    <col min="11775" max="11775" width="20.7109375" style="119" customWidth="1"/>
    <col min="11776" max="12022" width="8.7109375" style="119"/>
    <col min="12023" max="12024" width="6.7109375" style="119" customWidth="1"/>
    <col min="12025" max="12029" width="8.7109375" style="119"/>
    <col min="12030" max="12030" width="8" style="119" customWidth="1"/>
    <col min="12031" max="12031" width="20.7109375" style="119" customWidth="1"/>
    <col min="12032" max="12278" width="8.7109375" style="119"/>
    <col min="12279" max="12280" width="6.7109375" style="119" customWidth="1"/>
    <col min="12281" max="12285" width="8.7109375" style="119"/>
    <col min="12286" max="12286" width="8" style="119" customWidth="1"/>
    <col min="12287" max="12287" width="20.7109375" style="119" customWidth="1"/>
    <col min="12288" max="12534" width="8.7109375" style="119"/>
    <col min="12535" max="12536" width="6.7109375" style="119" customWidth="1"/>
    <col min="12537" max="12541" width="8.7109375" style="119"/>
    <col min="12542" max="12542" width="8" style="119" customWidth="1"/>
    <col min="12543" max="12543" width="20.7109375" style="119" customWidth="1"/>
    <col min="12544" max="12790" width="8.7109375" style="119"/>
    <col min="12791" max="12792" width="6.7109375" style="119" customWidth="1"/>
    <col min="12793" max="12797" width="8.7109375" style="119"/>
    <col min="12798" max="12798" width="8" style="119" customWidth="1"/>
    <col min="12799" max="12799" width="20.7109375" style="119" customWidth="1"/>
    <col min="12800" max="13046" width="8.7109375" style="119"/>
    <col min="13047" max="13048" width="6.7109375" style="119" customWidth="1"/>
    <col min="13049" max="13053" width="8.7109375" style="119"/>
    <col min="13054" max="13054" width="8" style="119" customWidth="1"/>
    <col min="13055" max="13055" width="20.7109375" style="119" customWidth="1"/>
    <col min="13056" max="13302" width="8.7109375" style="119"/>
    <col min="13303" max="13304" width="6.7109375" style="119" customWidth="1"/>
    <col min="13305" max="13309" width="8.7109375" style="119"/>
    <col min="13310" max="13310" width="8" style="119" customWidth="1"/>
    <col min="13311" max="13311" width="20.7109375" style="119" customWidth="1"/>
    <col min="13312" max="13558" width="8.7109375" style="119"/>
    <col min="13559" max="13560" width="6.7109375" style="119" customWidth="1"/>
    <col min="13561" max="13565" width="8.7109375" style="119"/>
    <col min="13566" max="13566" width="8" style="119" customWidth="1"/>
    <col min="13567" max="13567" width="20.7109375" style="119" customWidth="1"/>
    <col min="13568" max="13814" width="8.7109375" style="119"/>
    <col min="13815" max="13816" width="6.7109375" style="119" customWidth="1"/>
    <col min="13817" max="13821" width="8.7109375" style="119"/>
    <col min="13822" max="13822" width="8" style="119" customWidth="1"/>
    <col min="13823" max="13823" width="20.7109375" style="119" customWidth="1"/>
    <col min="13824" max="14070" width="8.7109375" style="119"/>
    <col min="14071" max="14072" width="6.7109375" style="119" customWidth="1"/>
    <col min="14073" max="14077" width="8.7109375" style="119"/>
    <col min="14078" max="14078" width="8" style="119" customWidth="1"/>
    <col min="14079" max="14079" width="20.7109375" style="119" customWidth="1"/>
    <col min="14080" max="14326" width="8.7109375" style="119"/>
    <col min="14327" max="14328" width="6.7109375" style="119" customWidth="1"/>
    <col min="14329" max="14333" width="8.7109375" style="119"/>
    <col min="14334" max="14334" width="8" style="119" customWidth="1"/>
    <col min="14335" max="14335" width="20.7109375" style="119" customWidth="1"/>
    <col min="14336" max="14582" width="8.7109375" style="119"/>
    <col min="14583" max="14584" width="6.7109375" style="119" customWidth="1"/>
    <col min="14585" max="14589" width="8.7109375" style="119"/>
    <col min="14590" max="14590" width="8" style="119" customWidth="1"/>
    <col min="14591" max="14591" width="20.7109375" style="119" customWidth="1"/>
    <col min="14592" max="14838" width="8.7109375" style="119"/>
    <col min="14839" max="14840" width="6.7109375" style="119" customWidth="1"/>
    <col min="14841" max="14845" width="8.7109375" style="119"/>
    <col min="14846" max="14846" width="8" style="119" customWidth="1"/>
    <col min="14847" max="14847" width="20.7109375" style="119" customWidth="1"/>
    <col min="14848" max="15094" width="8.7109375" style="119"/>
    <col min="15095" max="15096" width="6.7109375" style="119" customWidth="1"/>
    <col min="15097" max="15101" width="8.7109375" style="119"/>
    <col min="15102" max="15102" width="8" style="119" customWidth="1"/>
    <col min="15103" max="15103" width="20.7109375" style="119" customWidth="1"/>
    <col min="15104" max="15350" width="8.7109375" style="119"/>
    <col min="15351" max="15352" width="6.7109375" style="119" customWidth="1"/>
    <col min="15353" max="15357" width="8.7109375" style="119"/>
    <col min="15358" max="15358" width="8" style="119" customWidth="1"/>
    <col min="15359" max="15359" width="20.7109375" style="119" customWidth="1"/>
    <col min="15360" max="15606" width="8.7109375" style="119"/>
    <col min="15607" max="15608" width="6.7109375" style="119" customWidth="1"/>
    <col min="15609" max="15613" width="8.7109375" style="119"/>
    <col min="15614" max="15614" width="8" style="119" customWidth="1"/>
    <col min="15615" max="15615" width="20.7109375" style="119" customWidth="1"/>
    <col min="15616" max="15862" width="8.7109375" style="119"/>
    <col min="15863" max="15864" width="6.7109375" style="119" customWidth="1"/>
    <col min="15865" max="15869" width="8.7109375" style="119"/>
    <col min="15870" max="15870" width="8" style="119" customWidth="1"/>
    <col min="15871" max="15871" width="20.7109375" style="119" customWidth="1"/>
    <col min="15872" max="16118" width="8.7109375" style="119"/>
    <col min="16119" max="16120" width="6.7109375" style="119" customWidth="1"/>
    <col min="16121" max="16125" width="8.7109375" style="119"/>
    <col min="16126" max="16126" width="8" style="119" customWidth="1"/>
    <col min="16127" max="16127" width="20.7109375" style="119" customWidth="1"/>
    <col min="16128" max="16374" width="8.7109375" style="119"/>
    <col min="16375" max="16384" width="8.7109375" style="119" customWidth="1"/>
  </cols>
  <sheetData>
    <row r="1" spans="2:9" ht="15.75" x14ac:dyDescent="0.25">
      <c r="B1"/>
      <c r="C1"/>
      <c r="D1"/>
      <c r="E1"/>
      <c r="F1"/>
      <c r="G1"/>
      <c r="H1"/>
      <c r="I1"/>
    </row>
    <row r="2" spans="2:9" ht="6" customHeight="1" x14ac:dyDescent="0.25">
      <c r="B2"/>
      <c r="C2"/>
      <c r="D2"/>
      <c r="E2"/>
      <c r="F2"/>
      <c r="G2"/>
      <c r="H2"/>
      <c r="I2"/>
    </row>
    <row r="3" spans="2:9" ht="26.25" customHeight="1" x14ac:dyDescent="0.25">
      <c r="B3" s="224"/>
      <c r="C3" s="225"/>
      <c r="D3" s="225"/>
      <c r="E3" s="226"/>
      <c r="F3" s="227"/>
      <c r="G3" s="225"/>
      <c r="H3" s="228"/>
      <c r="I3"/>
    </row>
    <row r="4" spans="2:9" ht="40.5" customHeight="1" x14ac:dyDescent="0.25">
      <c r="B4" s="229"/>
      <c r="C4" s="230"/>
      <c r="D4" s="230"/>
      <c r="E4" s="231"/>
      <c r="F4" s="232"/>
      <c r="G4" s="230"/>
      <c r="H4" s="233"/>
      <c r="I4"/>
    </row>
    <row r="5" spans="2:9" ht="15.75" x14ac:dyDescent="0.25">
      <c r="B5" s="229"/>
      <c r="C5" s="230"/>
      <c r="D5" s="230"/>
      <c r="E5" s="231"/>
      <c r="F5" s="232"/>
      <c r="G5" s="230"/>
      <c r="H5" s="233"/>
      <c r="I5"/>
    </row>
    <row r="6" spans="2:9" ht="21.75" customHeight="1" x14ac:dyDescent="0.25">
      <c r="B6" s="229"/>
      <c r="C6" s="230"/>
      <c r="D6" s="230"/>
      <c r="E6" s="231"/>
      <c r="F6" s="232"/>
      <c r="G6" s="230"/>
      <c r="H6" s="233"/>
      <c r="I6"/>
    </row>
    <row r="7" spans="2:9" ht="19.5" x14ac:dyDescent="0.35">
      <c r="B7" s="229"/>
      <c r="C7" s="230"/>
      <c r="D7" s="230"/>
      <c r="E7" s="121" t="s">
        <v>257</v>
      </c>
      <c r="F7" s="232"/>
      <c r="G7" s="230"/>
      <c r="H7" s="233"/>
      <c r="I7"/>
    </row>
    <row r="8" spans="2:9" ht="15.75" x14ac:dyDescent="0.25">
      <c r="B8" s="229"/>
      <c r="C8" s="230"/>
      <c r="D8" s="230"/>
      <c r="E8" s="122"/>
      <c r="F8" s="232"/>
      <c r="G8" s="230"/>
      <c r="H8" s="233"/>
      <c r="I8"/>
    </row>
    <row r="9" spans="2:9" ht="19.5" x14ac:dyDescent="0.35">
      <c r="B9" s="229"/>
      <c r="C9" s="230"/>
      <c r="D9" s="230"/>
      <c r="E9" s="121" t="s">
        <v>258</v>
      </c>
      <c r="F9" s="232"/>
      <c r="G9" s="230"/>
      <c r="H9" s="233"/>
      <c r="I9"/>
    </row>
    <row r="10" spans="2:9" ht="15.75" x14ac:dyDescent="0.25">
      <c r="B10" s="229"/>
      <c r="C10" s="230"/>
      <c r="D10" s="230"/>
      <c r="E10" s="123" t="s">
        <v>259</v>
      </c>
      <c r="F10" s="232"/>
      <c r="G10" s="230"/>
      <c r="H10" s="233"/>
      <c r="I10"/>
    </row>
    <row r="11" spans="2:9" ht="15.75" x14ac:dyDescent="0.25">
      <c r="B11" s="229"/>
      <c r="C11" s="230"/>
      <c r="D11" s="230"/>
      <c r="E11" s="123" t="s">
        <v>260</v>
      </c>
      <c r="F11" s="232"/>
      <c r="G11" s="230"/>
      <c r="H11" s="233"/>
      <c r="I11"/>
    </row>
    <row r="12" spans="2:9" ht="15.75" x14ac:dyDescent="0.25">
      <c r="B12" s="229"/>
      <c r="C12" s="230"/>
      <c r="D12" s="230"/>
      <c r="E12" s="120"/>
      <c r="F12" s="232"/>
      <c r="G12" s="230"/>
      <c r="H12" s="233"/>
      <c r="I12"/>
    </row>
    <row r="13" spans="2:9" ht="15.75" x14ac:dyDescent="0.25">
      <c r="B13" s="229"/>
      <c r="C13" s="230"/>
      <c r="D13" s="230"/>
      <c r="E13" s="124"/>
      <c r="F13" s="232"/>
      <c r="G13" s="230"/>
      <c r="H13" s="233"/>
      <c r="I13"/>
    </row>
    <row r="14" spans="2:9" ht="15.75" x14ac:dyDescent="0.25">
      <c r="B14" s="229"/>
      <c r="C14" s="230"/>
      <c r="D14" s="230"/>
      <c r="E14" s="124"/>
      <c r="F14" s="232"/>
      <c r="G14" s="230"/>
      <c r="H14" s="233"/>
      <c r="I14"/>
    </row>
    <row r="15" spans="2:9" ht="19.5" x14ac:dyDescent="0.35">
      <c r="B15" s="229"/>
      <c r="C15" s="230"/>
      <c r="D15" s="230"/>
      <c r="E15" s="125" t="s">
        <v>291</v>
      </c>
      <c r="F15" s="232"/>
      <c r="G15" s="230"/>
      <c r="H15" s="233"/>
      <c r="I15"/>
    </row>
    <row r="16" spans="2:9" ht="9" customHeight="1" x14ac:dyDescent="0.35">
      <c r="B16" s="229"/>
      <c r="C16" s="230"/>
      <c r="D16" s="230"/>
      <c r="E16" s="125"/>
      <c r="F16" s="232"/>
      <c r="G16" s="230"/>
      <c r="H16" s="233"/>
      <c r="I16"/>
    </row>
    <row r="17" spans="2:9" ht="15.75" x14ac:dyDescent="0.25">
      <c r="B17" s="229"/>
      <c r="C17" s="230"/>
      <c r="D17" s="230"/>
      <c r="E17" s="126" t="s">
        <v>440</v>
      </c>
      <c r="F17" s="232"/>
      <c r="G17" s="230"/>
      <c r="H17" s="233"/>
      <c r="I17"/>
    </row>
    <row r="18" spans="2:9" ht="15.75" x14ac:dyDescent="0.25">
      <c r="B18" s="229"/>
      <c r="C18" s="230"/>
      <c r="D18" s="230"/>
      <c r="E18" s="242" t="s">
        <v>378</v>
      </c>
      <c r="F18" s="232"/>
      <c r="G18" s="230"/>
      <c r="H18" s="233"/>
      <c r="I18"/>
    </row>
    <row r="19" spans="2:9" ht="15.75" x14ac:dyDescent="0.25">
      <c r="B19" s="229"/>
      <c r="C19" s="230"/>
      <c r="D19" s="230"/>
      <c r="E19" s="127" t="s">
        <v>261</v>
      </c>
      <c r="F19" s="232"/>
      <c r="G19" s="230"/>
      <c r="H19" s="233"/>
      <c r="I19"/>
    </row>
    <row r="20" spans="2:9" ht="15.75" x14ac:dyDescent="0.25">
      <c r="B20" s="229"/>
      <c r="C20" s="230"/>
      <c r="D20" s="230"/>
      <c r="E20" s="126"/>
      <c r="F20" s="232"/>
      <c r="G20" s="230"/>
      <c r="H20" s="233"/>
      <c r="I20"/>
    </row>
    <row r="21" spans="2:9" ht="15.75" x14ac:dyDescent="0.25">
      <c r="B21" s="229"/>
      <c r="C21" s="230"/>
      <c r="D21" s="230"/>
      <c r="E21" s="126"/>
      <c r="F21" s="232"/>
      <c r="G21" s="230"/>
      <c r="H21" s="233"/>
      <c r="I21"/>
    </row>
    <row r="22" spans="2:9" ht="15.75" x14ac:dyDescent="0.25">
      <c r="B22" s="229"/>
      <c r="C22" s="230"/>
      <c r="D22" s="230"/>
      <c r="E22" s="126"/>
      <c r="F22" s="232"/>
      <c r="G22" s="230"/>
      <c r="H22" s="233"/>
      <c r="I22"/>
    </row>
    <row r="23" spans="2:9" ht="15.75" x14ac:dyDescent="0.25">
      <c r="B23" s="229"/>
      <c r="C23" s="230"/>
      <c r="D23" s="230"/>
      <c r="E23" s="124"/>
      <c r="F23" s="232"/>
      <c r="G23" s="230"/>
      <c r="H23" s="233"/>
      <c r="I23"/>
    </row>
    <row r="24" spans="2:9" ht="15.75" x14ac:dyDescent="0.25">
      <c r="B24" s="229"/>
      <c r="C24" s="230"/>
      <c r="D24" s="230"/>
      <c r="E24" s="120" t="s">
        <v>262</v>
      </c>
      <c r="F24" s="232"/>
      <c r="G24" s="230"/>
      <c r="H24" s="233"/>
      <c r="I24"/>
    </row>
    <row r="25" spans="2:9" ht="15.75" x14ac:dyDescent="0.25">
      <c r="B25" s="229"/>
      <c r="C25" s="230"/>
      <c r="D25" s="230"/>
      <c r="E25" s="120" t="s">
        <v>263</v>
      </c>
      <c r="F25" s="232"/>
      <c r="G25" s="230"/>
      <c r="H25" s="233"/>
      <c r="I25"/>
    </row>
    <row r="26" spans="2:9" ht="15.75" x14ac:dyDescent="0.25">
      <c r="B26" s="229"/>
      <c r="C26" s="230"/>
      <c r="D26" s="230"/>
      <c r="E26" s="231"/>
      <c r="F26" s="232"/>
      <c r="G26" s="230"/>
      <c r="H26" s="233"/>
      <c r="I26"/>
    </row>
    <row r="27" spans="2:9" ht="15.75" x14ac:dyDescent="0.25">
      <c r="B27" s="229"/>
      <c r="C27" s="230"/>
      <c r="D27" s="230"/>
      <c r="E27" s="234"/>
      <c r="F27" s="232"/>
      <c r="G27" s="230"/>
      <c r="H27" s="233"/>
      <c r="I27"/>
    </row>
    <row r="28" spans="2:9" ht="15.75" x14ac:dyDescent="0.25">
      <c r="B28" s="229"/>
      <c r="C28" s="230"/>
      <c r="D28" s="230"/>
      <c r="E28" s="235"/>
      <c r="F28" s="232"/>
      <c r="G28" s="230"/>
      <c r="H28" s="233"/>
      <c r="I28"/>
    </row>
    <row r="29" spans="2:9" ht="15.75" x14ac:dyDescent="0.25">
      <c r="B29" s="236"/>
      <c r="C29" s="237"/>
      <c r="D29" s="237"/>
      <c r="E29" s="238"/>
      <c r="F29" s="239"/>
      <c r="G29" s="237"/>
      <c r="H29" s="240"/>
      <c r="I29"/>
    </row>
    <row r="30" spans="2:9" ht="15.75" x14ac:dyDescent="0.25">
      <c r="B30"/>
      <c r="C30"/>
      <c r="D30"/>
      <c r="E30" s="241"/>
      <c r="F30" s="2"/>
      <c r="G30"/>
      <c r="H30"/>
      <c r="I30"/>
    </row>
    <row r="31" spans="2:9" ht="15.75" x14ac:dyDescent="0.25">
      <c r="B31"/>
      <c r="C31"/>
      <c r="D31"/>
      <c r="E31"/>
      <c r="F31"/>
      <c r="G31"/>
      <c r="H31"/>
      <c r="I31"/>
    </row>
  </sheetData>
  <hyperlinks>
    <hyperlink ref="E19" r:id="rId1" xr:uid="{00000000-0004-0000-0000-000000000000}"/>
  </hyperlinks>
  <pageMargins left="0.74803149606299213" right="0.74803149606299213" top="0.98425196850393704" bottom="0.98425196850393704" header="0.51181102362204722" footer="0.51181102362204722"/>
  <pageSetup paperSize="9" scale="9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L30"/>
  <sheetViews>
    <sheetView zoomScale="70" zoomScaleNormal="70" workbookViewId="0">
      <pane xSplit="2" ySplit="11" topLeftCell="F12" activePane="bottomRight" state="frozen"/>
      <selection pane="topRight" activeCell="C1" sqref="C1"/>
      <selection pane="bottomLeft" activeCell="A7" sqref="A7"/>
      <selection pane="bottomRight" activeCell="C12" sqref="C12"/>
    </sheetView>
  </sheetViews>
  <sheetFormatPr defaultRowHeight="15" x14ac:dyDescent="0.25"/>
  <cols>
    <col min="1" max="1" width="20.5703125" customWidth="1"/>
    <col min="2" max="2" width="10.42578125" customWidth="1"/>
    <col min="3" max="3" width="40.7109375" customWidth="1"/>
    <col min="4" max="4" width="10.7109375" style="62" customWidth="1"/>
    <col min="5" max="5" width="40.7109375" customWidth="1"/>
    <col min="6" max="6" width="10.7109375" style="62" customWidth="1"/>
    <col min="7" max="7" width="40.7109375" customWidth="1"/>
    <col min="8" max="8" width="10.7109375" style="62" customWidth="1"/>
    <col min="9" max="9" width="40.7109375" customWidth="1"/>
    <col min="10" max="10" width="10.7109375" style="62" customWidth="1"/>
    <col min="11" max="11" width="40.7109375" customWidth="1"/>
    <col min="12" max="12" width="10.7109375" style="62" customWidth="1"/>
    <col min="13" max="13" width="40.7109375" customWidth="1"/>
    <col min="14" max="14" width="10.7109375" style="62" customWidth="1"/>
    <col min="15" max="15" width="40.7109375" customWidth="1"/>
    <col min="16" max="16" width="10.7109375" style="62" customWidth="1"/>
    <col min="17" max="17" width="40.7109375" customWidth="1"/>
    <col min="18" max="18" width="10.7109375" style="62" customWidth="1"/>
    <col min="19" max="19" width="40.7109375" customWidth="1"/>
    <col min="20" max="20" width="10.7109375" style="62" customWidth="1"/>
    <col min="21" max="21" width="40.7109375" customWidth="1"/>
    <col min="22" max="22" width="10.7109375" style="62" customWidth="1"/>
    <col min="23" max="23" width="40.7109375" customWidth="1"/>
    <col min="24" max="24" width="10.7109375" style="62" customWidth="1"/>
    <col min="25" max="25" width="40.7109375" customWidth="1"/>
    <col min="26" max="26" width="10.7109375" style="62" customWidth="1"/>
    <col min="27" max="27" width="40.7109375" customWidth="1"/>
    <col min="28" max="28" width="10.7109375" style="62" customWidth="1"/>
    <col min="29" max="29" width="40.7109375" customWidth="1"/>
    <col min="30" max="30" width="10.7109375" style="62" customWidth="1"/>
    <col min="31" max="31" width="40.7109375" customWidth="1"/>
    <col min="32" max="32" width="10.7109375" style="62" customWidth="1"/>
    <col min="34" max="116" width="8.7109375" hidden="1" customWidth="1"/>
  </cols>
  <sheetData>
    <row r="1" spans="1:115" ht="5.65" customHeight="1" x14ac:dyDescent="0.25"/>
    <row r="2" spans="1:115" ht="14.65" customHeight="1" x14ac:dyDescent="0.25">
      <c r="D2" s="11"/>
    </row>
    <row r="3" spans="1:115" ht="40.15" customHeight="1" x14ac:dyDescent="0.25">
      <c r="B3" s="323" t="s">
        <v>366</v>
      </c>
      <c r="C3" s="324"/>
      <c r="D3" s="324"/>
      <c r="E3" s="324"/>
      <c r="F3" s="325"/>
      <c r="G3" s="38"/>
      <c r="H3"/>
      <c r="J3"/>
      <c r="L3"/>
      <c r="N3"/>
      <c r="O3" s="38"/>
      <c r="P3"/>
      <c r="R3"/>
      <c r="T3"/>
      <c r="V3"/>
      <c r="W3" s="38"/>
      <c r="X3"/>
      <c r="Z3"/>
      <c r="AB3"/>
      <c r="AD3"/>
      <c r="AE3" s="38"/>
      <c r="AF3"/>
      <c r="AL3" s="38"/>
      <c r="AS3" s="38"/>
      <c r="AZ3" s="38"/>
      <c r="BF3" s="38"/>
      <c r="BL3" s="38"/>
      <c r="BR3" s="38"/>
    </row>
    <row r="4" spans="1:115" ht="14.65" customHeight="1" thickBot="1" x14ac:dyDescent="0.3">
      <c r="D4" s="11"/>
    </row>
    <row r="5" spans="1:115" ht="23.25" customHeight="1" thickBot="1" x14ac:dyDescent="0.3">
      <c r="A5" s="112"/>
      <c r="B5" s="222" t="s">
        <v>224</v>
      </c>
      <c r="C5" s="223" t="str">
        <f>IF(B7=Mess1,Mess3,IF(B7=Mess2,Mess2,B7))</f>
        <v>Veuillez d'abord terminer la sélection du type</v>
      </c>
      <c r="D5" s="24"/>
    </row>
    <row r="6" spans="1:115" ht="4.9000000000000004" customHeight="1" x14ac:dyDescent="0.25"/>
    <row r="7" spans="1:115" ht="15.75" hidden="1" thickBot="1" x14ac:dyDescent="0.3">
      <c r="A7" s="1" t="s">
        <v>221</v>
      </c>
      <c r="B7" s="57" t="str">
        <f>'n°5 Sélection Type'!E4</f>
        <v>Veuillez compléter toutes les cases jaunes</v>
      </c>
      <c r="BO7">
        <f>COUNTIF(BO12:CC30,TRUE)</f>
        <v>0</v>
      </c>
      <c r="BP7" t="s">
        <v>211</v>
      </c>
    </row>
    <row r="8" spans="1:115" hidden="1" x14ac:dyDescent="0.25">
      <c r="B8" s="61" t="s">
        <v>161</v>
      </c>
      <c r="C8">
        <f>IFERROR(HLOOKUP($B$7,'Hide Sources'!$G$4:$CW$5,2,FALSE),2)</f>
        <v>2</v>
      </c>
      <c r="BO8">
        <f>COUNTIF(BP12:CC30,TRUE)</f>
        <v>0</v>
      </c>
      <c r="BP8" t="s">
        <v>369</v>
      </c>
    </row>
    <row r="9" spans="1:115" hidden="1" x14ac:dyDescent="0.25">
      <c r="B9" s="61" t="s">
        <v>160</v>
      </c>
      <c r="C9">
        <f>VLOOKUP(C11,'Hide Sources'!$B$6:$C$290,2,FALSE)</f>
        <v>1</v>
      </c>
      <c r="E9">
        <f>VLOOKUP(E11,'Hide Sources'!$B$6:$C$290,2,FALSE)</f>
        <v>20</v>
      </c>
      <c r="G9">
        <f>VLOOKUP(G11,'Hide Sources'!$B$6:$C$290,2,FALSE)</f>
        <v>39</v>
      </c>
      <c r="I9">
        <f>VLOOKUP(I11,'Hide Sources'!$B$6:$C$290,2,FALSE)</f>
        <v>58</v>
      </c>
      <c r="K9">
        <f>VLOOKUP(K11,'Hide Sources'!$B$6:$C$290,2,FALSE)</f>
        <v>77</v>
      </c>
      <c r="M9">
        <f>VLOOKUP(M11,'Hide Sources'!$B$6:$C$290,2,FALSE)</f>
        <v>96</v>
      </c>
      <c r="O9">
        <f>VLOOKUP(O11,'Hide Sources'!$B$6:$C$290,2,FALSE)</f>
        <v>115</v>
      </c>
      <c r="Q9">
        <f>VLOOKUP(Q11,'Hide Sources'!$B$6:$C$290,2,FALSE)</f>
        <v>134</v>
      </c>
      <c r="S9">
        <f>VLOOKUP(S11,'Hide Sources'!$B$6:$C$290,2,FALSE)</f>
        <v>153</v>
      </c>
      <c r="U9">
        <f>VLOOKUP(U11,'Hide Sources'!$B$6:$C$290,2,FALSE)</f>
        <v>172</v>
      </c>
      <c r="W9">
        <f>VLOOKUP(W11,'Hide Sources'!$B$6:$C$290,2,FALSE)</f>
        <v>191</v>
      </c>
      <c r="Y9">
        <f>VLOOKUP(Y11,'Hide Sources'!$B$6:$C$290,2,FALSE)</f>
        <v>210</v>
      </c>
      <c r="AA9">
        <f>VLOOKUP(AA11,'Hide Sources'!$B$6:$C$290,2,FALSE)</f>
        <v>229</v>
      </c>
      <c r="AC9">
        <f>VLOOKUP(AC11,'Hide Sources'!$B$6:$C$290,2,FALSE)</f>
        <v>248</v>
      </c>
      <c r="AE9">
        <f>VLOOKUP(AE11,'Hide Sources'!$B$6:$C$290,2,FALSE)</f>
        <v>267</v>
      </c>
    </row>
    <row r="10" spans="1:115" ht="27.75" customHeight="1" x14ac:dyDescent="0.25">
      <c r="C10" s="1" t="s">
        <v>158</v>
      </c>
      <c r="D10" s="63"/>
      <c r="E10" s="1"/>
      <c r="F10" s="63"/>
      <c r="G10" s="1"/>
      <c r="H10" s="63"/>
      <c r="I10" s="1"/>
      <c r="J10" s="63"/>
      <c r="K10" s="1"/>
      <c r="L10" s="63"/>
      <c r="M10" s="1"/>
      <c r="N10" s="63"/>
      <c r="O10" s="1"/>
      <c r="P10" s="63"/>
      <c r="Q10" s="1"/>
      <c r="R10" s="63"/>
      <c r="S10" s="1"/>
      <c r="T10" s="63"/>
      <c r="U10" s="1"/>
      <c r="V10" s="63"/>
      <c r="W10" s="1"/>
      <c r="X10" s="63"/>
      <c r="Y10" s="1"/>
      <c r="Z10" s="63"/>
      <c r="AA10" s="1"/>
      <c r="AB10" s="63"/>
      <c r="AC10" s="1"/>
      <c r="AD10" s="63"/>
      <c r="AE10" s="1"/>
      <c r="AF10" s="63"/>
      <c r="AI10" s="1" t="s">
        <v>174</v>
      </c>
      <c r="BO10" s="1" t="s">
        <v>177</v>
      </c>
      <c r="CF10" s="1" t="s">
        <v>180</v>
      </c>
      <c r="CW10" s="1" t="s">
        <v>179</v>
      </c>
    </row>
    <row r="11" spans="1:115" x14ac:dyDescent="0.25">
      <c r="B11" s="107">
        <v>0</v>
      </c>
      <c r="C11" s="58">
        <v>1</v>
      </c>
      <c r="D11" s="64">
        <f>C11</f>
        <v>1</v>
      </c>
      <c r="E11" s="58">
        <v>2</v>
      </c>
      <c r="F11" s="64">
        <f>E11</f>
        <v>2</v>
      </c>
      <c r="G11" s="58">
        <v>3</v>
      </c>
      <c r="H11" s="64">
        <f>G11</f>
        <v>3</v>
      </c>
      <c r="I11" s="58">
        <v>4</v>
      </c>
      <c r="J11" s="64">
        <f>I11</f>
        <v>4</v>
      </c>
      <c r="K11" s="58">
        <v>5</v>
      </c>
      <c r="L11" s="64">
        <f>K11</f>
        <v>5</v>
      </c>
      <c r="M11" s="58">
        <v>6</v>
      </c>
      <c r="N11" s="64">
        <f>M11</f>
        <v>6</v>
      </c>
      <c r="O11" s="58">
        <v>7</v>
      </c>
      <c r="P11" s="64">
        <f>O11</f>
        <v>7</v>
      </c>
      <c r="Q11" s="58">
        <v>8</v>
      </c>
      <c r="R11" s="64">
        <f>Q11</f>
        <v>8</v>
      </c>
      <c r="S11" s="58">
        <v>9</v>
      </c>
      <c r="T11" s="64">
        <f>S11</f>
        <v>9</v>
      </c>
      <c r="U11" s="58">
        <v>10</v>
      </c>
      <c r="V11" s="64">
        <f>U11</f>
        <v>10</v>
      </c>
      <c r="W11" s="58">
        <v>11</v>
      </c>
      <c r="X11" s="64">
        <f>W11</f>
        <v>11</v>
      </c>
      <c r="Y11" s="58">
        <v>12</v>
      </c>
      <c r="Z11" s="64">
        <f>Y11</f>
        <v>12</v>
      </c>
      <c r="AA11" s="58">
        <v>13</v>
      </c>
      <c r="AB11" s="64">
        <f>AA11</f>
        <v>13</v>
      </c>
      <c r="AC11" s="58">
        <v>14</v>
      </c>
      <c r="AD11" s="64">
        <f>AC11</f>
        <v>14</v>
      </c>
      <c r="AE11" s="58">
        <v>15</v>
      </c>
      <c r="AF11" s="64">
        <f>AE11</f>
        <v>15</v>
      </c>
      <c r="AI11" s="58">
        <v>1</v>
      </c>
      <c r="AJ11" s="58">
        <v>1</v>
      </c>
      <c r="AK11" s="58">
        <v>2</v>
      </c>
      <c r="AL11" s="58">
        <v>2</v>
      </c>
      <c r="AM11" s="58">
        <v>3</v>
      </c>
      <c r="AN11" s="58">
        <v>3</v>
      </c>
      <c r="AO11" s="58">
        <v>4</v>
      </c>
      <c r="AP11" s="58">
        <v>4</v>
      </c>
      <c r="AQ11" s="58">
        <v>5</v>
      </c>
      <c r="AR11" s="58">
        <v>5</v>
      </c>
      <c r="AS11" s="58">
        <v>6</v>
      </c>
      <c r="AT11" s="58">
        <v>6</v>
      </c>
      <c r="AU11" s="58">
        <v>7</v>
      </c>
      <c r="AV11" s="58">
        <v>7</v>
      </c>
      <c r="AW11" s="58">
        <v>8</v>
      </c>
      <c r="AX11" s="58">
        <v>8</v>
      </c>
      <c r="AY11" s="58">
        <v>9</v>
      </c>
      <c r="AZ11" s="58">
        <v>9</v>
      </c>
      <c r="BA11" s="58">
        <v>10</v>
      </c>
      <c r="BB11" s="58">
        <v>10</v>
      </c>
      <c r="BC11" s="58">
        <v>11</v>
      </c>
      <c r="BD11" s="58">
        <v>11</v>
      </c>
      <c r="BE11" s="58">
        <v>12</v>
      </c>
      <c r="BF11" s="58">
        <v>12</v>
      </c>
      <c r="BG11" s="58">
        <v>13</v>
      </c>
      <c r="BH11" s="58">
        <v>13</v>
      </c>
      <c r="BI11" s="58">
        <v>14</v>
      </c>
      <c r="BJ11" s="58">
        <v>14</v>
      </c>
      <c r="BK11" s="58">
        <v>15</v>
      </c>
      <c r="BL11" s="58">
        <v>15</v>
      </c>
      <c r="BO11" s="58">
        <f>C11</f>
        <v>1</v>
      </c>
      <c r="BP11" s="58">
        <f>E11</f>
        <v>2</v>
      </c>
      <c r="BQ11" s="58">
        <f>G11</f>
        <v>3</v>
      </c>
      <c r="BR11" s="58">
        <f>I11</f>
        <v>4</v>
      </c>
      <c r="BS11" s="58">
        <f>K11</f>
        <v>5</v>
      </c>
      <c r="BT11" s="58">
        <f>M11</f>
        <v>6</v>
      </c>
      <c r="BU11" s="58">
        <f>O11</f>
        <v>7</v>
      </c>
      <c r="BV11" s="58">
        <f>Q11</f>
        <v>8</v>
      </c>
      <c r="BW11" s="58">
        <f>S11</f>
        <v>9</v>
      </c>
      <c r="BX11" s="58">
        <f>U11</f>
        <v>10</v>
      </c>
      <c r="BY11" s="58">
        <f>W11</f>
        <v>11</v>
      </c>
      <c r="BZ11" s="58">
        <f>Y11</f>
        <v>12</v>
      </c>
      <c r="CA11" s="58">
        <f>AA11</f>
        <v>13</v>
      </c>
      <c r="CB11" s="58">
        <f>AC11</f>
        <v>14</v>
      </c>
      <c r="CC11" s="58">
        <f>AE11</f>
        <v>15</v>
      </c>
      <c r="CF11" s="58">
        <f>D11</f>
        <v>1</v>
      </c>
      <c r="CG11" s="58">
        <f>F11</f>
        <v>2</v>
      </c>
      <c r="CH11" s="58">
        <f>H11</f>
        <v>3</v>
      </c>
      <c r="CI11" s="58">
        <f>J11</f>
        <v>4</v>
      </c>
      <c r="CJ11" s="58">
        <f>L11</f>
        <v>5</v>
      </c>
      <c r="CK11" s="58">
        <f>N11</f>
        <v>6</v>
      </c>
      <c r="CL11" s="58">
        <f>P11</f>
        <v>7</v>
      </c>
      <c r="CM11" s="58">
        <f>R11</f>
        <v>8</v>
      </c>
      <c r="CN11" s="58">
        <f>T11</f>
        <v>9</v>
      </c>
      <c r="CO11" s="58">
        <f>V11</f>
        <v>10</v>
      </c>
      <c r="CP11" s="58">
        <f>X11</f>
        <v>11</v>
      </c>
      <c r="CQ11" s="58">
        <f>Z11</f>
        <v>12</v>
      </c>
      <c r="CR11" s="58">
        <f>AB11</f>
        <v>13</v>
      </c>
      <c r="CS11" s="58">
        <f>AD11</f>
        <v>14</v>
      </c>
      <c r="CT11" s="58">
        <f>AF11</f>
        <v>15</v>
      </c>
      <c r="CW11" s="58">
        <f>CF11</f>
        <v>1</v>
      </c>
      <c r="CX11" s="58">
        <f t="shared" ref="CX11:DK11" si="0">CG11</f>
        <v>2</v>
      </c>
      <c r="CY11" s="58">
        <f t="shared" si="0"/>
        <v>3</v>
      </c>
      <c r="CZ11" s="58">
        <f t="shared" si="0"/>
        <v>4</v>
      </c>
      <c r="DA11" s="58">
        <f t="shared" si="0"/>
        <v>5</v>
      </c>
      <c r="DB11" s="58">
        <f t="shared" si="0"/>
        <v>6</v>
      </c>
      <c r="DC11" s="58">
        <f t="shared" si="0"/>
        <v>7</v>
      </c>
      <c r="DD11" s="58">
        <f t="shared" si="0"/>
        <v>8</v>
      </c>
      <c r="DE11" s="58">
        <f t="shared" si="0"/>
        <v>9</v>
      </c>
      <c r="DF11" s="58">
        <f t="shared" si="0"/>
        <v>10</v>
      </c>
      <c r="DG11" s="58">
        <f t="shared" si="0"/>
        <v>11</v>
      </c>
      <c r="DH11" s="58">
        <f t="shared" si="0"/>
        <v>12</v>
      </c>
      <c r="DI11" s="58">
        <f t="shared" si="0"/>
        <v>13</v>
      </c>
      <c r="DJ11" s="58">
        <f t="shared" si="0"/>
        <v>14</v>
      </c>
      <c r="DK11" s="58">
        <f t="shared" si="0"/>
        <v>15</v>
      </c>
    </row>
    <row r="12" spans="1:115" ht="45" customHeight="1" x14ac:dyDescent="0.25">
      <c r="A12" s="106" t="s">
        <v>159</v>
      </c>
      <c r="B12" s="58">
        <v>1</v>
      </c>
      <c r="C12" s="65" t="str">
        <f>IF(INDEX('Hide Sources'!$E$6:$CW$290,(C$9+$B11),$C$8)="","",IF(INDEX('Hide Sources'!$E$6:$CW$290,(C$9+$B11),$C$8)="x",INDEX('Hide Sources'!$E$6:$CW$290,(C$9+$B11),1),INDEX('Hide Sources'!$E$6:$CW$290,(C$9+$B11),$C$8)))</f>
        <v/>
      </c>
      <c r="D12" s="68"/>
      <c r="E12" s="65" t="str">
        <f>IF(INDEX('Hide Sources'!$E$6:$CW$290,(E$9+$B11),$C$8)="","",IF(INDEX('Hide Sources'!$E$6:$CW$290,(E$9+$B11),$C$8)="x",INDEX('Hide Sources'!$E$6:$CW$290,(E$9+$B11),1),INDEX('Hide Sources'!$E$6:$CW$290,(E$9+$B11),$C$8)))</f>
        <v/>
      </c>
      <c r="F12" s="68"/>
      <c r="G12" s="65" t="str">
        <f>IF(INDEX('Hide Sources'!$E$6:$CW$290,(G$9+$B11),$C$8)="","",IF(INDEX('Hide Sources'!$E$6:$CW$290,(G$9+$B11),$C$8)="x",INDEX('Hide Sources'!$E$6:$CW$290,(G$9+$B11),1),INDEX('Hide Sources'!$E$6:$CW$290,(G$9+$B11),$C$8)))</f>
        <v/>
      </c>
      <c r="H12" s="68"/>
      <c r="I12" s="65" t="str">
        <f>IF(INDEX('Hide Sources'!$E$6:$CW$290,(I$9+$B11),$C$8)="","",IF(INDEX('Hide Sources'!$E$6:$CW$290,(I$9+$B11),$C$8)="x",INDEX('Hide Sources'!$E$6:$CW$290,(I$9+$B11),1),INDEX('Hide Sources'!$E$6:$CW$290,(I$9+$B11),$C$8)))</f>
        <v/>
      </c>
      <c r="J12" s="68"/>
      <c r="K12" s="65" t="str">
        <f>IF(INDEX('Hide Sources'!$E$6:$CW$290,(K$9+$B11),$C$8)="","",IF(INDEX('Hide Sources'!$E$6:$CW$290,(K$9+$B11),$C$8)="x",INDEX('Hide Sources'!$E$6:$CW$290,(K$9+$B11),1),INDEX('Hide Sources'!$E$6:$CW$290,(K$9+$B11),$C$8)))</f>
        <v/>
      </c>
      <c r="L12" s="68"/>
      <c r="M12" s="65" t="str">
        <f>IF(INDEX('Hide Sources'!$E$6:$CW$290,(M$9+$B11),$C$8)="","",IF(INDEX('Hide Sources'!$E$6:$CW$290,(M$9+$B11),$C$8)="x",INDEX('Hide Sources'!$E$6:$CW$290,(M$9+$B11),1),INDEX('Hide Sources'!$E$6:$CW$290,(M$9+$B11),$C$8)))</f>
        <v/>
      </c>
      <c r="N12" s="68"/>
      <c r="O12" s="65" t="str">
        <f>IF(INDEX('Hide Sources'!$E$6:$CW$290,(O$9+$B11),$C$8)="","",IF(INDEX('Hide Sources'!$E$6:$CW$290,(O$9+$B11),$C$8)="x",INDEX('Hide Sources'!$E$6:$CW$290,(O$9+$B11),1),INDEX('Hide Sources'!$E$6:$CW$290,(O$9+$B11),$C$8)))</f>
        <v/>
      </c>
      <c r="P12" s="68"/>
      <c r="Q12" s="65" t="str">
        <f>IF(INDEX('Hide Sources'!$E$6:$CW$290,(Q$9+$B11),$C$8)="","",IF(INDEX('Hide Sources'!$E$6:$CW$290,(Q$9+$B11),$C$8)="x",INDEX('Hide Sources'!$E$6:$CW$290,(Q$9+$B11),1),INDEX('Hide Sources'!$E$6:$CW$290,(Q$9+$B11),$C$8)))</f>
        <v/>
      </c>
      <c r="R12" s="68"/>
      <c r="S12" s="65" t="str">
        <f>IF(INDEX('Hide Sources'!$E$6:$CW$290,(S$9+$B11),$C$8)="","",IF(INDEX('Hide Sources'!$E$6:$CW$290,(S$9+$B11),$C$8)="x",INDEX('Hide Sources'!$E$6:$CW$290,(S$9+$B11),1),INDEX('Hide Sources'!$E$6:$CW$290,(S$9+$B11),$C$8)))</f>
        <v/>
      </c>
      <c r="T12" s="68"/>
      <c r="U12" s="65" t="str">
        <f>IF(INDEX('Hide Sources'!$E$6:$CW$290,(U$9+$B11),$C$8)="","",IF(INDEX('Hide Sources'!$E$6:$CW$290,(U$9+$B11),$C$8)="x",INDEX('Hide Sources'!$E$6:$CW$290,(U$9+$B11),1),INDEX('Hide Sources'!$E$6:$CW$290,(U$9+$B11),$C$8)))</f>
        <v/>
      </c>
      <c r="V12" s="68"/>
      <c r="W12" s="65" t="str">
        <f>IF(INDEX('Hide Sources'!$E$6:$CW$290,(W$9+$B11),$C$8)="","",IF(INDEX('Hide Sources'!$E$6:$CW$290,(W$9+$B11),$C$8)="x",INDEX('Hide Sources'!$E$6:$CW$290,(W$9+$B11),1),INDEX('Hide Sources'!$E$6:$CW$290,(W$9+$B11),$C$8)))</f>
        <v/>
      </c>
      <c r="X12" s="68"/>
      <c r="Y12" s="65" t="str">
        <f>IF(INDEX('Hide Sources'!$E$6:$CW$290,(Y$9+$B11),$C$8)="","",IF(INDEX('Hide Sources'!$E$6:$CW$290,(Y$9+$B11),$C$8)="x",INDEX('Hide Sources'!$E$6:$CW$290,(Y$9+$B11),1),INDEX('Hide Sources'!$E$6:$CW$290,(Y$9+$B11),$C$8)))</f>
        <v/>
      </c>
      <c r="Z12" s="68"/>
      <c r="AA12" s="65" t="str">
        <f>IF(INDEX('Hide Sources'!$E$6:$CW$290,(AA$9+$B11),$C$8)="","",IF(INDEX('Hide Sources'!$E$6:$CW$290,(AA$9+$B11),$C$8)="x",INDEX('Hide Sources'!$E$6:$CW$290,(AA$9+$B11),1),INDEX('Hide Sources'!$E$6:$CW$290,(AA$9+$B11),$C$8)))</f>
        <v/>
      </c>
      <c r="AB12" s="68"/>
      <c r="AC12" s="65" t="str">
        <f>IF(INDEX('Hide Sources'!$E$6:$CW$290,(AC$9+$B11),$C$8)="","",IF(INDEX('Hide Sources'!$E$6:$CW$290,(AC$9+$B11),$C$8)="x",INDEX('Hide Sources'!$E$6:$CW$290,(AC$9+$B11),1),INDEX('Hide Sources'!$E$6:$CW$290,(AC$9+$B11),$C$8)))</f>
        <v/>
      </c>
      <c r="AD12" s="68"/>
      <c r="AE12" s="65" t="str">
        <f>IF(INDEX('Hide Sources'!$E$6:$CW$290,(AE$9+$B11),$C$8)="","",IF(INDEX('Hide Sources'!$E$6:$CW$290,(AE$9+$B11),$C$8)="x",INDEX('Hide Sources'!$E$6:$CW$290,(AE$9+$B11),1),INDEX('Hide Sources'!$E$6:$CW$290,(AE$9+$B11),$C$8)))</f>
        <v/>
      </c>
      <c r="AF12" s="68"/>
      <c r="AI12" s="50" t="str">
        <f t="shared" ref="AI12:AI30" si="1">IF(C12="","",celOK)</f>
        <v/>
      </c>
      <c r="AJ12" s="10" t="str">
        <f t="shared" ref="AJ12:AJ30" si="2">IF(C12="","",celNOK)</f>
        <v/>
      </c>
      <c r="AK12" s="10" t="str">
        <f t="shared" ref="AK12:AK30" si="3">IF(E12="","",celOK)</f>
        <v/>
      </c>
      <c r="AL12" s="10" t="str">
        <f t="shared" ref="AL12:AL30" si="4">IF(E12="","",celNOK)</f>
        <v/>
      </c>
      <c r="AM12" s="10" t="str">
        <f t="shared" ref="AM12:AM30" si="5">IF(G12="","",celOK)</f>
        <v/>
      </c>
      <c r="AN12" s="10" t="str">
        <f t="shared" ref="AN12:AN30" si="6">IF(G12="","",celNOK)</f>
        <v/>
      </c>
      <c r="AO12" s="10" t="str">
        <f t="shared" ref="AO12:AO30" si="7">IF(I12="","",celOK)</f>
        <v/>
      </c>
      <c r="AP12" s="10" t="str">
        <f t="shared" ref="AP12:AP30" si="8">IF(I12="","",celNOK)</f>
        <v/>
      </c>
      <c r="AQ12" s="10" t="str">
        <f t="shared" ref="AQ12:AQ30" si="9">IF(K12="","",celOK)</f>
        <v/>
      </c>
      <c r="AR12" s="10" t="str">
        <f t="shared" ref="AR12:AR30" si="10">IF(K12="","",celNOK)</f>
        <v/>
      </c>
      <c r="AS12" s="10" t="str">
        <f t="shared" ref="AS12:AS30" si="11">IF(M12="","",celOK)</f>
        <v/>
      </c>
      <c r="AT12" s="10" t="str">
        <f t="shared" ref="AT12:AT30" si="12">IF(M12="","",celNOK)</f>
        <v/>
      </c>
      <c r="AU12" s="10" t="str">
        <f t="shared" ref="AU12:AU30" si="13">IF(O12="","",celOK)</f>
        <v/>
      </c>
      <c r="AV12" s="10" t="str">
        <f t="shared" ref="AV12:AV30" si="14">IF(O12="","",celNOK)</f>
        <v/>
      </c>
      <c r="AW12" s="10" t="str">
        <f t="shared" ref="AW12:AW30" si="15">IF(Q12="","",celOK)</f>
        <v/>
      </c>
      <c r="AX12" s="10" t="str">
        <f t="shared" ref="AX12:AX30" si="16">IF(Q12="","",celNOK)</f>
        <v/>
      </c>
      <c r="AY12" s="10" t="str">
        <f t="shared" ref="AY12:AY30" si="17">IF(S12="","",celOK)</f>
        <v/>
      </c>
      <c r="AZ12" s="10" t="str">
        <f t="shared" ref="AZ12:AZ30" si="18">IF(S12="","",celNOK)</f>
        <v/>
      </c>
      <c r="BA12" s="10" t="str">
        <f t="shared" ref="BA12:BA30" si="19">IF(U12="","",celOK)</f>
        <v/>
      </c>
      <c r="BB12" s="10" t="str">
        <f t="shared" ref="BB12:BB30" si="20">IF(U12="","",celNOK)</f>
        <v/>
      </c>
      <c r="BC12" s="10" t="str">
        <f t="shared" ref="BC12:BC30" si="21">IF(W12="","",celOK)</f>
        <v/>
      </c>
      <c r="BD12" s="10" t="str">
        <f t="shared" ref="BD12:BD30" si="22">IF(W12="","",celNOK)</f>
        <v/>
      </c>
      <c r="BE12" s="10" t="str">
        <f t="shared" ref="BE12:BE30" si="23">IF(Y12="","",celOK)</f>
        <v/>
      </c>
      <c r="BF12" s="10" t="str">
        <f t="shared" ref="BF12:BF30" si="24">IF(Y12="","",celNOK)</f>
        <v/>
      </c>
      <c r="BG12" s="10" t="str">
        <f t="shared" ref="BG12:BG30" si="25">IF(AA12="","",celOK)</f>
        <v/>
      </c>
      <c r="BH12" s="10" t="str">
        <f t="shared" ref="BH12:BH30" si="26">IF(AA12="","",celNOK)</f>
        <v/>
      </c>
      <c r="BI12" s="10" t="str">
        <f t="shared" ref="BI12:BI30" si="27">IF(AC12="","",celOK)</f>
        <v/>
      </c>
      <c r="BJ12" s="10" t="str">
        <f t="shared" ref="BJ12:BJ30" si="28">IF(AC12="","",celNOK)</f>
        <v/>
      </c>
      <c r="BK12" s="10" t="str">
        <f t="shared" ref="BK12:BK30" si="29">IF(AE12="","",celOK)</f>
        <v/>
      </c>
      <c r="BL12" s="91" t="str">
        <f t="shared" ref="BL12:BL30" si="30">IF(AE12="","",celNOK)</f>
        <v/>
      </c>
      <c r="BO12" s="50" t="b">
        <f>IF(C12="",FALSE,TRUE)</f>
        <v>0</v>
      </c>
      <c r="BP12" s="10" t="b">
        <f t="shared" ref="BP12:BP19" si="31">IF(E12="",FALSE,TRUE)</f>
        <v>0</v>
      </c>
      <c r="BQ12" s="10" t="b">
        <f t="shared" ref="BQ12:BQ19" si="32">IF(G12="",FALSE,TRUE)</f>
        <v>0</v>
      </c>
      <c r="BR12" s="10" t="b">
        <f t="shared" ref="BR12:BR19" si="33">IF(I12="",FALSE,TRUE)</f>
        <v>0</v>
      </c>
      <c r="BS12" s="10" t="b">
        <f t="shared" ref="BS12:BS19" si="34">IF(K12="",FALSE,TRUE)</f>
        <v>0</v>
      </c>
      <c r="BT12" s="10" t="b">
        <f t="shared" ref="BT12:BT19" si="35">IF(M12="",FALSE,TRUE)</f>
        <v>0</v>
      </c>
      <c r="BU12" s="10" t="b">
        <f t="shared" ref="BU12:BU19" si="36">IF(O12="",FALSE,TRUE)</f>
        <v>0</v>
      </c>
      <c r="BV12" s="10" t="b">
        <f t="shared" ref="BV12:BV19" si="37">IF(Q12="",FALSE,TRUE)</f>
        <v>0</v>
      </c>
      <c r="BW12" s="10" t="b">
        <f t="shared" ref="BW12:BW19" si="38">IF(S12="",FALSE,TRUE)</f>
        <v>0</v>
      </c>
      <c r="BX12" s="10" t="b">
        <f t="shared" ref="BX12:BX19" si="39">IF(U12="",FALSE,TRUE)</f>
        <v>0</v>
      </c>
      <c r="BY12" s="10" t="b">
        <f t="shared" ref="BY12:BY19" si="40">IF(W12="",FALSE,TRUE)</f>
        <v>0</v>
      </c>
      <c r="BZ12" s="10" t="b">
        <f t="shared" ref="BZ12:BZ19" si="41">IF(Y12="",FALSE,TRUE)</f>
        <v>0</v>
      </c>
      <c r="CA12" s="10" t="b">
        <f t="shared" ref="CA12:CA19" si="42">IF(AA12="",FALSE,TRUE)</f>
        <v>0</v>
      </c>
      <c r="CB12" s="10" t="b">
        <f t="shared" ref="CB12:CB19" si="43">IF(AC12="",FALSE,TRUE)</f>
        <v>0</v>
      </c>
      <c r="CC12" s="91" t="b">
        <f t="shared" ref="CC12:CC19" si="44">IF(AE12="",FALSE,TRUE)</f>
        <v>0</v>
      </c>
      <c r="CF12" s="32" t="str">
        <f>IF(D12="","",D12)</f>
        <v/>
      </c>
      <c r="CG12" s="19" t="str">
        <f t="shared" ref="CG12:CG18" si="45">IF(F12="","",F12)</f>
        <v/>
      </c>
      <c r="CH12" s="19" t="str">
        <f t="shared" ref="CH12:CH18" si="46">IF(H12="","",H12)</f>
        <v/>
      </c>
      <c r="CI12" s="19" t="str">
        <f t="shared" ref="CI12:CI18" si="47">IF(J12="","",J12)</f>
        <v/>
      </c>
      <c r="CJ12" s="19" t="str">
        <f t="shared" ref="CJ12:CJ18" si="48">IF(L12="","",L12)</f>
        <v/>
      </c>
      <c r="CK12" s="19" t="str">
        <f t="shared" ref="CK12:CK17" si="49">IF(N12="","",N12)</f>
        <v/>
      </c>
      <c r="CL12" s="19" t="str">
        <f t="shared" ref="CL12:CL17" si="50">IF(P12="","",P12)</f>
        <v/>
      </c>
      <c r="CM12" s="19" t="str">
        <f t="shared" ref="CM12:CM17" si="51">IF(R12="","",R12)</f>
        <v/>
      </c>
      <c r="CN12" s="19" t="str">
        <f t="shared" ref="CN12:CN17" si="52">IF(T12="","",T12)</f>
        <v/>
      </c>
      <c r="CO12" s="19" t="str">
        <f t="shared" ref="CO12:CO17" si="53">IF(V12="","",V12)</f>
        <v/>
      </c>
      <c r="CP12" s="19" t="str">
        <f t="shared" ref="CP12:CP17" si="54">IF(X12="","",X12)</f>
        <v/>
      </c>
      <c r="CQ12" s="19" t="str">
        <f t="shared" ref="CQ12:CQ17" si="55">IF(Z12="","",Z12)</f>
        <v/>
      </c>
      <c r="CR12" s="19" t="str">
        <f t="shared" ref="CR12:CR17" si="56">IF(AB12="","",AB12)</f>
        <v/>
      </c>
      <c r="CS12" s="19" t="str">
        <f t="shared" ref="CS12:CS17" si="57">IF(AD12="","",AD12)</f>
        <v/>
      </c>
      <c r="CT12" s="87" t="str">
        <f t="shared" ref="CT12:CT17" si="58">IF(AF12="","",AF12)</f>
        <v/>
      </c>
      <c r="CW12" s="32" t="str">
        <f t="shared" ref="CW12:CW30" si="59">IF(BO12,IF(CF12="",celTODO,CF12),"")</f>
        <v/>
      </c>
      <c r="CX12" s="19" t="str">
        <f t="shared" ref="CX12:CX30" si="60">IF(BP12,IF(CG12="",celTODO,CG12),"")</f>
        <v/>
      </c>
      <c r="CY12" s="19" t="str">
        <f t="shared" ref="CY12:CY30" si="61">IF(BQ12,IF(CH12="",celTODO,CH12),"")</f>
        <v/>
      </c>
      <c r="CZ12" s="19" t="str">
        <f t="shared" ref="CZ12:CZ30" si="62">IF(BR12,IF(CI12="",celTODO,CI12),"")</f>
        <v/>
      </c>
      <c r="DA12" s="19" t="str">
        <f t="shared" ref="DA12:DA30" si="63">IF(BS12,IF(CJ12="",celTODO,CJ12),"")</f>
        <v/>
      </c>
      <c r="DB12" s="19" t="str">
        <f t="shared" ref="DB12:DB30" si="64">IF(BT12,IF(CK12="",celTODO,CK12),"")</f>
        <v/>
      </c>
      <c r="DC12" s="19" t="str">
        <f t="shared" ref="DC12:DC30" si="65">IF(BU12,IF(CL12="",celTODO,CL12),"")</f>
        <v/>
      </c>
      <c r="DD12" s="19" t="str">
        <f t="shared" ref="DD12:DD30" si="66">IF(BV12,IF(CM12="",celTODO,CM12),"")</f>
        <v/>
      </c>
      <c r="DE12" s="19" t="str">
        <f t="shared" ref="DE12:DE30" si="67">IF(BW12,IF(CN12="",celTODO,CN12),"")</f>
        <v/>
      </c>
      <c r="DF12" s="19" t="str">
        <f t="shared" ref="DF12:DF30" si="68">IF(BX12,IF(CO12="",celTODO,CO12),"")</f>
        <v/>
      </c>
      <c r="DG12" s="19" t="str">
        <f t="shared" ref="DG12:DG30" si="69">IF(BY12,IF(CP12="",celTODO,CP12),"")</f>
        <v/>
      </c>
      <c r="DH12" s="19" t="str">
        <f t="shared" ref="DH12:DH30" si="70">IF(BZ12,IF(CQ12="",celTODO,CQ12),"")</f>
        <v/>
      </c>
      <c r="DI12" s="19" t="str">
        <f t="shared" ref="DI12:DI30" si="71">IF(CA12,IF(CR12="",celTODO,CR12),"")</f>
        <v/>
      </c>
      <c r="DJ12" s="19" t="str">
        <f t="shared" ref="DJ12:DJ30" si="72">IF(CB12,IF(CS12="",celTODO,CS12),"")</f>
        <v/>
      </c>
      <c r="DK12" s="87" t="str">
        <f t="shared" ref="DK12:DK30" si="73">IF(CC12,IF(CT12="",celTODO,CT12),"")</f>
        <v/>
      </c>
    </row>
    <row r="13" spans="1:115" ht="45" customHeight="1" x14ac:dyDescent="0.25">
      <c r="B13" s="58">
        <v>2</v>
      </c>
      <c r="C13" s="66" t="str">
        <f>IF(INDEX('Hide Sources'!$E$6:$CW$290,(C$9+$B12),$C$8)="","",IF(INDEX('Hide Sources'!$E$6:$CW$290,(C$9+$B12),$C$8)="x",INDEX('Hide Sources'!$E$6:$CW$290,(C$9+$B12),1),INDEX('Hide Sources'!$E$6:$CW$290,(C$9+$B12),$C$8)))</f>
        <v/>
      </c>
      <c r="D13" s="69"/>
      <c r="E13" s="66" t="str">
        <f>IF(INDEX('Hide Sources'!$E$6:$CW$290,(E$9+$B12),$C$8)="","",IF(INDEX('Hide Sources'!$E$6:$CW$290,(E$9+$B12),$C$8)="x",INDEX('Hide Sources'!$E$6:$CW$290,(E$9+$B12),1),INDEX('Hide Sources'!$E$6:$CW$290,(E$9+$B12),$C$8)))</f>
        <v/>
      </c>
      <c r="F13" s="69"/>
      <c r="G13" s="66" t="str">
        <f>IF(INDEX('Hide Sources'!$E$6:$CW$290,(G$9+$B12),$C$8)="","",IF(INDEX('Hide Sources'!$E$6:$CW$290,(G$9+$B12),$C$8)="x",INDEX('Hide Sources'!$E$6:$CW$290,(G$9+$B12),1),INDEX('Hide Sources'!$E$6:$CW$290,(G$9+$B12),$C$8)))</f>
        <v/>
      </c>
      <c r="H13" s="69"/>
      <c r="I13" s="66" t="str">
        <f>IF(INDEX('Hide Sources'!$E$6:$CW$290,(I$9+$B12),$C$8)="","",IF(INDEX('Hide Sources'!$E$6:$CW$290,(I$9+$B12),$C$8)="x",INDEX('Hide Sources'!$E$6:$CW$290,(I$9+$B12),1),INDEX('Hide Sources'!$E$6:$CW$290,(I$9+$B12),$C$8)))</f>
        <v/>
      </c>
      <c r="J13" s="69"/>
      <c r="K13" s="66" t="str">
        <f>IF(INDEX('Hide Sources'!$E$6:$CW$290,(K$9+$B12),$C$8)="","",IF(INDEX('Hide Sources'!$E$6:$CW$290,(K$9+$B12),$C$8)="x",INDEX('Hide Sources'!$E$6:$CW$290,(K$9+$B12),1),INDEX('Hide Sources'!$E$6:$CW$290,(K$9+$B12),$C$8)))</f>
        <v/>
      </c>
      <c r="L13" s="69"/>
      <c r="M13" s="66" t="str">
        <f>IF(INDEX('Hide Sources'!$E$6:$CW$290,(M$9+$B12),$C$8)="","",IF(INDEX('Hide Sources'!$E$6:$CW$290,(M$9+$B12),$C$8)="x",INDEX('Hide Sources'!$E$6:$CW$290,(M$9+$B12),1),INDEX('Hide Sources'!$E$6:$CW$290,(M$9+$B12),$C$8)))</f>
        <v/>
      </c>
      <c r="N13" s="69"/>
      <c r="O13" s="66" t="str">
        <f>IF(INDEX('Hide Sources'!$E$6:$CW$290,(O$9+$B12),$C$8)="","",IF(INDEX('Hide Sources'!$E$6:$CW$290,(O$9+$B12),$C$8)="x",INDEX('Hide Sources'!$E$6:$CW$290,(O$9+$B12),1),INDEX('Hide Sources'!$E$6:$CW$290,(O$9+$B12),$C$8)))</f>
        <v/>
      </c>
      <c r="P13" s="69"/>
      <c r="Q13" s="66" t="str">
        <f>IF(INDEX('Hide Sources'!$E$6:$CW$290,(Q$9+$B12),$C$8)="","",IF(INDEX('Hide Sources'!$E$6:$CW$290,(Q$9+$B12),$C$8)="x",INDEX('Hide Sources'!$E$6:$CW$290,(Q$9+$B12),1),INDEX('Hide Sources'!$E$6:$CW$290,(Q$9+$B12),$C$8)))</f>
        <v/>
      </c>
      <c r="R13" s="69"/>
      <c r="S13" s="66" t="str">
        <f>IF(INDEX('Hide Sources'!$E$6:$CW$290,(S$9+$B12),$C$8)="","",IF(INDEX('Hide Sources'!$E$6:$CW$290,(S$9+$B12),$C$8)="x",INDEX('Hide Sources'!$E$6:$CW$290,(S$9+$B12),1),INDEX('Hide Sources'!$E$6:$CW$290,(S$9+$B12),$C$8)))</f>
        <v/>
      </c>
      <c r="T13" s="69"/>
      <c r="U13" s="66" t="str">
        <f>IF(INDEX('Hide Sources'!$E$6:$CW$290,(U$9+$B12),$C$8)="","",IF(INDEX('Hide Sources'!$E$6:$CW$290,(U$9+$B12),$C$8)="x",INDEX('Hide Sources'!$E$6:$CW$290,(U$9+$B12),1),INDEX('Hide Sources'!$E$6:$CW$290,(U$9+$B12),$C$8)))</f>
        <v/>
      </c>
      <c r="V13" s="69"/>
      <c r="W13" s="66" t="str">
        <f>IF(INDEX('Hide Sources'!$E$6:$CW$290,(W$9+$B12),$C$8)="","",IF(INDEX('Hide Sources'!$E$6:$CW$290,(W$9+$B12),$C$8)="x",INDEX('Hide Sources'!$E$6:$CW$290,(W$9+$B12),1),INDEX('Hide Sources'!$E$6:$CW$290,(W$9+$B12),$C$8)))</f>
        <v/>
      </c>
      <c r="X13" s="69"/>
      <c r="Y13" s="66" t="str">
        <f>IF(INDEX('Hide Sources'!$E$6:$CW$290,(Y$9+$B12),$C$8)="","",IF(INDEX('Hide Sources'!$E$6:$CW$290,(Y$9+$B12),$C$8)="x",INDEX('Hide Sources'!$E$6:$CW$290,(Y$9+$B12),1),INDEX('Hide Sources'!$E$6:$CW$290,(Y$9+$B12),$C$8)))</f>
        <v/>
      </c>
      <c r="Z13" s="69"/>
      <c r="AA13" s="66" t="str">
        <f>IF(INDEX('Hide Sources'!$E$6:$CW$290,(AA$9+$B12),$C$8)="","",IF(INDEX('Hide Sources'!$E$6:$CW$290,(AA$9+$B12),$C$8)="x",INDEX('Hide Sources'!$E$6:$CW$290,(AA$9+$B12),1),INDEX('Hide Sources'!$E$6:$CW$290,(AA$9+$B12),$C$8)))</f>
        <v/>
      </c>
      <c r="AB13" s="69"/>
      <c r="AC13" s="66" t="str">
        <f>IF(INDEX('Hide Sources'!$E$6:$CW$290,(AC$9+$B12),$C$8)="","",IF(INDEX('Hide Sources'!$E$6:$CW$290,(AC$9+$B12),$C$8)="x",INDEX('Hide Sources'!$E$6:$CW$290,(AC$9+$B12),1),INDEX('Hide Sources'!$E$6:$CW$290,(AC$9+$B12),$C$8)))</f>
        <v/>
      </c>
      <c r="AD13" s="69"/>
      <c r="AE13" s="66" t="str">
        <f>IF(INDEX('Hide Sources'!$E$6:$CW$290,(AE$9+$B12),$C$8)="","",IF(INDEX('Hide Sources'!$E$6:$CW$290,(AE$9+$B12),$C$8)="x",INDEX('Hide Sources'!$E$6:$CW$290,(AE$9+$B12),1),INDEX('Hide Sources'!$E$6:$CW$290,(AE$9+$B12),$C$8)))</f>
        <v/>
      </c>
      <c r="AF13" s="69"/>
      <c r="AI13" s="38" t="str">
        <f t="shared" si="1"/>
        <v/>
      </c>
      <c r="AJ13" s="11" t="str">
        <f t="shared" si="2"/>
        <v/>
      </c>
      <c r="AK13" s="11" t="str">
        <f t="shared" si="3"/>
        <v/>
      </c>
      <c r="AL13" s="11" t="str">
        <f t="shared" si="4"/>
        <v/>
      </c>
      <c r="AM13" s="11" t="str">
        <f t="shared" si="5"/>
        <v/>
      </c>
      <c r="AN13" s="11" t="str">
        <f t="shared" si="6"/>
        <v/>
      </c>
      <c r="AO13" s="11" t="str">
        <f t="shared" si="7"/>
        <v/>
      </c>
      <c r="AP13" s="11" t="str">
        <f t="shared" si="8"/>
        <v/>
      </c>
      <c r="AQ13" s="11" t="str">
        <f t="shared" si="9"/>
        <v/>
      </c>
      <c r="AR13" s="11" t="str">
        <f t="shared" si="10"/>
        <v/>
      </c>
      <c r="AS13" s="11" t="str">
        <f t="shared" si="11"/>
        <v/>
      </c>
      <c r="AT13" s="11" t="str">
        <f t="shared" si="12"/>
        <v/>
      </c>
      <c r="AU13" s="11" t="str">
        <f t="shared" si="13"/>
        <v/>
      </c>
      <c r="AV13" s="11" t="str">
        <f t="shared" si="14"/>
        <v/>
      </c>
      <c r="AW13" s="11" t="str">
        <f t="shared" si="15"/>
        <v/>
      </c>
      <c r="AX13" s="11" t="str">
        <f t="shared" si="16"/>
        <v/>
      </c>
      <c r="AY13" s="11" t="str">
        <f t="shared" si="17"/>
        <v/>
      </c>
      <c r="AZ13" s="11" t="str">
        <f t="shared" si="18"/>
        <v/>
      </c>
      <c r="BA13" s="11" t="str">
        <f t="shared" si="19"/>
        <v/>
      </c>
      <c r="BB13" s="11" t="str">
        <f t="shared" si="20"/>
        <v/>
      </c>
      <c r="BC13" s="11" t="str">
        <f t="shared" si="21"/>
        <v/>
      </c>
      <c r="BD13" s="11" t="str">
        <f t="shared" si="22"/>
        <v/>
      </c>
      <c r="BE13" s="11" t="str">
        <f t="shared" si="23"/>
        <v/>
      </c>
      <c r="BF13" s="11" t="str">
        <f t="shared" si="24"/>
        <v/>
      </c>
      <c r="BG13" s="11" t="str">
        <f t="shared" si="25"/>
        <v/>
      </c>
      <c r="BH13" s="11" t="str">
        <f t="shared" si="26"/>
        <v/>
      </c>
      <c r="BI13" s="11" t="str">
        <f t="shared" si="27"/>
        <v/>
      </c>
      <c r="BJ13" s="11" t="str">
        <f t="shared" si="28"/>
        <v/>
      </c>
      <c r="BK13" s="11" t="str">
        <f t="shared" si="29"/>
        <v/>
      </c>
      <c r="BL13" s="62" t="str">
        <f t="shared" si="30"/>
        <v/>
      </c>
      <c r="BO13" s="38" t="b">
        <f t="shared" ref="BO13:BO30" si="74">IF(C13="",FALSE,TRUE)</f>
        <v>0</v>
      </c>
      <c r="BP13" s="11" t="b">
        <f t="shared" si="31"/>
        <v>0</v>
      </c>
      <c r="BQ13" s="11" t="b">
        <f t="shared" si="32"/>
        <v>0</v>
      </c>
      <c r="BR13" s="11" t="b">
        <f t="shared" si="33"/>
        <v>0</v>
      </c>
      <c r="BS13" s="11" t="b">
        <f t="shared" si="34"/>
        <v>0</v>
      </c>
      <c r="BT13" s="11" t="b">
        <f t="shared" si="35"/>
        <v>0</v>
      </c>
      <c r="BU13" s="11" t="b">
        <f t="shared" si="36"/>
        <v>0</v>
      </c>
      <c r="BV13" s="11" t="b">
        <f t="shared" si="37"/>
        <v>0</v>
      </c>
      <c r="BW13" s="11" t="b">
        <f t="shared" si="38"/>
        <v>0</v>
      </c>
      <c r="BX13" s="11" t="b">
        <f t="shared" si="39"/>
        <v>0</v>
      </c>
      <c r="BY13" s="11" t="b">
        <f t="shared" si="40"/>
        <v>0</v>
      </c>
      <c r="BZ13" s="11" t="b">
        <f t="shared" si="41"/>
        <v>0</v>
      </c>
      <c r="CA13" s="11" t="b">
        <f t="shared" si="42"/>
        <v>0</v>
      </c>
      <c r="CB13" s="11" t="b">
        <f t="shared" si="43"/>
        <v>0</v>
      </c>
      <c r="CC13" s="62" t="b">
        <f t="shared" si="44"/>
        <v>0</v>
      </c>
      <c r="CF13" s="31" t="str">
        <f t="shared" ref="CF13:CF30" si="75">IF(D13="","",D13)</f>
        <v/>
      </c>
      <c r="CG13" s="16" t="str">
        <f t="shared" si="45"/>
        <v/>
      </c>
      <c r="CH13" s="16" t="str">
        <f t="shared" si="46"/>
        <v/>
      </c>
      <c r="CI13" s="16" t="str">
        <f t="shared" si="47"/>
        <v/>
      </c>
      <c r="CJ13" s="16" t="str">
        <f t="shared" si="48"/>
        <v/>
      </c>
      <c r="CK13" s="16" t="str">
        <f t="shared" si="49"/>
        <v/>
      </c>
      <c r="CL13" s="16" t="str">
        <f t="shared" si="50"/>
        <v/>
      </c>
      <c r="CM13" s="16" t="str">
        <f t="shared" si="51"/>
        <v/>
      </c>
      <c r="CN13" s="16" t="str">
        <f t="shared" si="52"/>
        <v/>
      </c>
      <c r="CO13" s="16" t="str">
        <f t="shared" si="53"/>
        <v/>
      </c>
      <c r="CP13" s="16" t="str">
        <f t="shared" si="54"/>
        <v/>
      </c>
      <c r="CQ13" s="16" t="str">
        <f t="shared" si="55"/>
        <v/>
      </c>
      <c r="CR13" s="16" t="str">
        <f t="shared" si="56"/>
        <v/>
      </c>
      <c r="CS13" s="16" t="str">
        <f t="shared" si="57"/>
        <v/>
      </c>
      <c r="CT13" s="88" t="str">
        <f t="shared" si="58"/>
        <v/>
      </c>
      <c r="CW13" s="31" t="str">
        <f t="shared" si="59"/>
        <v/>
      </c>
      <c r="CX13" s="16" t="str">
        <f t="shared" si="60"/>
        <v/>
      </c>
      <c r="CY13" s="16" t="str">
        <f t="shared" si="61"/>
        <v/>
      </c>
      <c r="CZ13" s="16" t="str">
        <f t="shared" si="62"/>
        <v/>
      </c>
      <c r="DA13" s="16" t="str">
        <f t="shared" si="63"/>
        <v/>
      </c>
      <c r="DB13" s="16" t="str">
        <f t="shared" si="64"/>
        <v/>
      </c>
      <c r="DC13" s="16" t="str">
        <f t="shared" si="65"/>
        <v/>
      </c>
      <c r="DD13" s="16" t="str">
        <f t="shared" si="66"/>
        <v/>
      </c>
      <c r="DE13" s="16" t="str">
        <f t="shared" si="67"/>
        <v/>
      </c>
      <c r="DF13" s="16" t="str">
        <f t="shared" si="68"/>
        <v/>
      </c>
      <c r="DG13" s="16" t="str">
        <f t="shared" si="69"/>
        <v/>
      </c>
      <c r="DH13" s="16" t="str">
        <f t="shared" si="70"/>
        <v/>
      </c>
      <c r="DI13" s="16" t="str">
        <f t="shared" si="71"/>
        <v/>
      </c>
      <c r="DJ13" s="16" t="str">
        <f t="shared" si="72"/>
        <v/>
      </c>
      <c r="DK13" s="88" t="str">
        <f t="shared" si="73"/>
        <v/>
      </c>
    </row>
    <row r="14" spans="1:115" ht="45" customHeight="1" x14ac:dyDescent="0.25">
      <c r="B14" s="58">
        <v>3</v>
      </c>
      <c r="C14" s="66" t="str">
        <f>IF(INDEX('Hide Sources'!$E$6:$CW$290,(C$9+$B13),$C$8)="","",IF(INDEX('Hide Sources'!$E$6:$CW$290,(C$9+$B13),$C$8)="x",INDEX('Hide Sources'!$E$6:$CW$290,(C$9+$B13),1),INDEX('Hide Sources'!$E$6:$CW$290,(C$9+$B13),$C$8)))</f>
        <v/>
      </c>
      <c r="D14" s="69"/>
      <c r="E14" s="66" t="str">
        <f>IF(INDEX('Hide Sources'!$E$6:$CW$290,(E$9+$B13),$C$8)="","",IF(INDEX('Hide Sources'!$E$6:$CW$290,(E$9+$B13),$C$8)="x",INDEX('Hide Sources'!$E$6:$CW$290,(E$9+$B13),1),INDEX('Hide Sources'!$E$6:$CW$290,(E$9+$B13),$C$8)))</f>
        <v/>
      </c>
      <c r="F14" s="69"/>
      <c r="G14" s="66" t="str">
        <f>IF(INDEX('Hide Sources'!$E$6:$CW$290,(G$9+$B13),$C$8)="","",IF(INDEX('Hide Sources'!$E$6:$CW$290,(G$9+$B13),$C$8)="x",INDEX('Hide Sources'!$E$6:$CW$290,(G$9+$B13),1),INDEX('Hide Sources'!$E$6:$CW$290,(G$9+$B13),$C$8)))</f>
        <v/>
      </c>
      <c r="H14" s="69"/>
      <c r="I14" s="66" t="str">
        <f>IF(INDEX('Hide Sources'!$E$6:$CW$290,(I$9+$B13),$C$8)="","",IF(INDEX('Hide Sources'!$E$6:$CW$290,(I$9+$B13),$C$8)="x",INDEX('Hide Sources'!$E$6:$CW$290,(I$9+$B13),1),INDEX('Hide Sources'!$E$6:$CW$290,(I$9+$B13),$C$8)))</f>
        <v/>
      </c>
      <c r="J14" s="69"/>
      <c r="K14" s="66" t="str">
        <f>IF(INDEX('Hide Sources'!$E$6:$CW$290,(K$9+$B13),$C$8)="","",IF(INDEX('Hide Sources'!$E$6:$CW$290,(K$9+$B13),$C$8)="x",INDEX('Hide Sources'!$E$6:$CW$290,(K$9+$B13),1),INDEX('Hide Sources'!$E$6:$CW$290,(K$9+$B13),$C$8)))</f>
        <v/>
      </c>
      <c r="L14" s="69"/>
      <c r="M14" s="66" t="str">
        <f>IF(INDEX('Hide Sources'!$E$6:$CW$290,(M$9+$B13),$C$8)="","",IF(INDEX('Hide Sources'!$E$6:$CW$290,(M$9+$B13),$C$8)="x",INDEX('Hide Sources'!$E$6:$CW$290,(M$9+$B13),1),INDEX('Hide Sources'!$E$6:$CW$290,(M$9+$B13),$C$8)))</f>
        <v/>
      </c>
      <c r="N14" s="69"/>
      <c r="O14" s="66" t="str">
        <f>IF(INDEX('Hide Sources'!$E$6:$CW$290,(O$9+$B13),$C$8)="","",IF(INDEX('Hide Sources'!$E$6:$CW$290,(O$9+$B13),$C$8)="x",INDEX('Hide Sources'!$E$6:$CW$290,(O$9+$B13),1),INDEX('Hide Sources'!$E$6:$CW$290,(O$9+$B13),$C$8)))</f>
        <v/>
      </c>
      <c r="P14" s="69"/>
      <c r="Q14" s="66" t="str">
        <f>IF(INDEX('Hide Sources'!$E$6:$CW$290,(Q$9+$B13),$C$8)="","",IF(INDEX('Hide Sources'!$E$6:$CW$290,(Q$9+$B13),$C$8)="x",INDEX('Hide Sources'!$E$6:$CW$290,(Q$9+$B13),1),INDEX('Hide Sources'!$E$6:$CW$290,(Q$9+$B13),$C$8)))</f>
        <v/>
      </c>
      <c r="R14" s="69"/>
      <c r="S14" s="66" t="str">
        <f>IF(INDEX('Hide Sources'!$E$6:$CW$290,(S$9+$B13),$C$8)="","",IF(INDEX('Hide Sources'!$E$6:$CW$290,(S$9+$B13),$C$8)="x",INDEX('Hide Sources'!$E$6:$CW$290,(S$9+$B13),1),INDEX('Hide Sources'!$E$6:$CW$290,(S$9+$B13),$C$8)))</f>
        <v/>
      </c>
      <c r="T14" s="69"/>
      <c r="U14" s="66" t="str">
        <f>IF(INDEX('Hide Sources'!$E$6:$CW$290,(U$9+$B13),$C$8)="","",IF(INDEX('Hide Sources'!$E$6:$CW$290,(U$9+$B13),$C$8)="x",INDEX('Hide Sources'!$E$6:$CW$290,(U$9+$B13),1),INDEX('Hide Sources'!$E$6:$CW$290,(U$9+$B13),$C$8)))</f>
        <v/>
      </c>
      <c r="V14" s="69"/>
      <c r="W14" s="66" t="str">
        <f>IF(INDEX('Hide Sources'!$E$6:$CW$290,(W$9+$B13),$C$8)="","",IF(INDEX('Hide Sources'!$E$6:$CW$290,(W$9+$B13),$C$8)="x",INDEX('Hide Sources'!$E$6:$CW$290,(W$9+$B13),1),INDEX('Hide Sources'!$E$6:$CW$290,(W$9+$B13),$C$8)))</f>
        <v/>
      </c>
      <c r="X14" s="69"/>
      <c r="Y14" s="66" t="str">
        <f>IF(INDEX('Hide Sources'!$E$6:$CW$290,(Y$9+$B13),$C$8)="","",IF(INDEX('Hide Sources'!$E$6:$CW$290,(Y$9+$B13),$C$8)="x",INDEX('Hide Sources'!$E$6:$CW$290,(Y$9+$B13),1),INDEX('Hide Sources'!$E$6:$CW$290,(Y$9+$B13),$C$8)))</f>
        <v/>
      </c>
      <c r="Z14" s="69"/>
      <c r="AA14" s="66" t="str">
        <f>IF(INDEX('Hide Sources'!$E$6:$CW$290,(AA$9+$B13),$C$8)="","",IF(INDEX('Hide Sources'!$E$6:$CW$290,(AA$9+$B13),$C$8)="x",INDEX('Hide Sources'!$E$6:$CW$290,(AA$9+$B13),1),INDEX('Hide Sources'!$E$6:$CW$290,(AA$9+$B13),$C$8)))</f>
        <v/>
      </c>
      <c r="AB14" s="69"/>
      <c r="AC14" s="66" t="str">
        <f>IF(INDEX('Hide Sources'!$E$6:$CW$290,(AC$9+$B13),$C$8)="","",IF(INDEX('Hide Sources'!$E$6:$CW$290,(AC$9+$B13),$C$8)="x",INDEX('Hide Sources'!$E$6:$CW$290,(AC$9+$B13),1),INDEX('Hide Sources'!$E$6:$CW$290,(AC$9+$B13),$C$8)))</f>
        <v/>
      </c>
      <c r="AD14" s="69"/>
      <c r="AE14" s="66" t="str">
        <f>IF(INDEX('Hide Sources'!$E$6:$CW$290,(AE$9+$B13),$C$8)="","",IF(INDEX('Hide Sources'!$E$6:$CW$290,(AE$9+$B13),$C$8)="x",INDEX('Hide Sources'!$E$6:$CW$290,(AE$9+$B13),1),INDEX('Hide Sources'!$E$6:$CW$290,(AE$9+$B13),$C$8)))</f>
        <v/>
      </c>
      <c r="AF14" s="69"/>
      <c r="AI14" s="38" t="str">
        <f t="shared" si="1"/>
        <v/>
      </c>
      <c r="AJ14" s="11" t="str">
        <f t="shared" si="2"/>
        <v/>
      </c>
      <c r="AK14" s="11" t="str">
        <f t="shared" si="3"/>
        <v/>
      </c>
      <c r="AL14" s="11" t="str">
        <f t="shared" si="4"/>
        <v/>
      </c>
      <c r="AM14" s="11" t="str">
        <f t="shared" si="5"/>
        <v/>
      </c>
      <c r="AN14" s="11" t="str">
        <f t="shared" si="6"/>
        <v/>
      </c>
      <c r="AO14" s="11" t="str">
        <f t="shared" si="7"/>
        <v/>
      </c>
      <c r="AP14" s="11" t="str">
        <f t="shared" si="8"/>
        <v/>
      </c>
      <c r="AQ14" s="11" t="str">
        <f t="shared" si="9"/>
        <v/>
      </c>
      <c r="AR14" s="11" t="str">
        <f t="shared" si="10"/>
        <v/>
      </c>
      <c r="AS14" s="11" t="str">
        <f t="shared" si="11"/>
        <v/>
      </c>
      <c r="AT14" s="11" t="str">
        <f t="shared" si="12"/>
        <v/>
      </c>
      <c r="AU14" s="11" t="str">
        <f t="shared" si="13"/>
        <v/>
      </c>
      <c r="AV14" s="11" t="str">
        <f t="shared" si="14"/>
        <v/>
      </c>
      <c r="AW14" s="11" t="str">
        <f t="shared" si="15"/>
        <v/>
      </c>
      <c r="AX14" s="11" t="str">
        <f t="shared" si="16"/>
        <v/>
      </c>
      <c r="AY14" s="11" t="str">
        <f t="shared" si="17"/>
        <v/>
      </c>
      <c r="AZ14" s="11" t="str">
        <f t="shared" si="18"/>
        <v/>
      </c>
      <c r="BA14" s="11" t="str">
        <f t="shared" si="19"/>
        <v/>
      </c>
      <c r="BB14" s="11" t="str">
        <f t="shared" si="20"/>
        <v/>
      </c>
      <c r="BC14" s="11" t="str">
        <f t="shared" si="21"/>
        <v/>
      </c>
      <c r="BD14" s="11" t="str">
        <f t="shared" si="22"/>
        <v/>
      </c>
      <c r="BE14" s="11" t="str">
        <f t="shared" si="23"/>
        <v/>
      </c>
      <c r="BF14" s="11" t="str">
        <f t="shared" si="24"/>
        <v/>
      </c>
      <c r="BG14" s="11" t="str">
        <f t="shared" si="25"/>
        <v/>
      </c>
      <c r="BH14" s="11" t="str">
        <f t="shared" si="26"/>
        <v/>
      </c>
      <c r="BI14" s="11" t="str">
        <f t="shared" si="27"/>
        <v/>
      </c>
      <c r="BJ14" s="11" t="str">
        <f t="shared" si="28"/>
        <v/>
      </c>
      <c r="BK14" s="11" t="str">
        <f t="shared" si="29"/>
        <v/>
      </c>
      <c r="BL14" s="62" t="str">
        <f t="shared" si="30"/>
        <v/>
      </c>
      <c r="BO14" s="38" t="b">
        <f t="shared" si="74"/>
        <v>0</v>
      </c>
      <c r="BP14" s="11" t="b">
        <f t="shared" si="31"/>
        <v>0</v>
      </c>
      <c r="BQ14" s="11" t="b">
        <f t="shared" si="32"/>
        <v>0</v>
      </c>
      <c r="BR14" s="11" t="b">
        <f t="shared" si="33"/>
        <v>0</v>
      </c>
      <c r="BS14" s="11" t="b">
        <f t="shared" si="34"/>
        <v>0</v>
      </c>
      <c r="BT14" s="11" t="b">
        <f t="shared" si="35"/>
        <v>0</v>
      </c>
      <c r="BU14" s="11" t="b">
        <f t="shared" si="36"/>
        <v>0</v>
      </c>
      <c r="BV14" s="11" t="b">
        <f t="shared" si="37"/>
        <v>0</v>
      </c>
      <c r="BW14" s="11" t="b">
        <f t="shared" si="38"/>
        <v>0</v>
      </c>
      <c r="BX14" s="11" t="b">
        <f t="shared" si="39"/>
        <v>0</v>
      </c>
      <c r="BY14" s="11" t="b">
        <f t="shared" si="40"/>
        <v>0</v>
      </c>
      <c r="BZ14" s="11" t="b">
        <f t="shared" si="41"/>
        <v>0</v>
      </c>
      <c r="CA14" s="11" t="b">
        <f t="shared" si="42"/>
        <v>0</v>
      </c>
      <c r="CB14" s="11" t="b">
        <f t="shared" si="43"/>
        <v>0</v>
      </c>
      <c r="CC14" s="62" t="b">
        <f t="shared" si="44"/>
        <v>0</v>
      </c>
      <c r="CF14" s="31" t="str">
        <f t="shared" si="75"/>
        <v/>
      </c>
      <c r="CG14" s="16" t="str">
        <f t="shared" si="45"/>
        <v/>
      </c>
      <c r="CH14" s="16" t="str">
        <f t="shared" si="46"/>
        <v/>
      </c>
      <c r="CI14" s="16" t="str">
        <f t="shared" si="47"/>
        <v/>
      </c>
      <c r="CJ14" s="16" t="str">
        <f t="shared" si="48"/>
        <v/>
      </c>
      <c r="CK14" s="16" t="str">
        <f t="shared" si="49"/>
        <v/>
      </c>
      <c r="CL14" s="16" t="str">
        <f t="shared" si="50"/>
        <v/>
      </c>
      <c r="CM14" s="16" t="str">
        <f t="shared" si="51"/>
        <v/>
      </c>
      <c r="CN14" s="16" t="str">
        <f t="shared" si="52"/>
        <v/>
      </c>
      <c r="CO14" s="16" t="str">
        <f t="shared" si="53"/>
        <v/>
      </c>
      <c r="CP14" s="16" t="str">
        <f t="shared" si="54"/>
        <v/>
      </c>
      <c r="CQ14" s="16" t="str">
        <f t="shared" si="55"/>
        <v/>
      </c>
      <c r="CR14" s="16" t="str">
        <f t="shared" si="56"/>
        <v/>
      </c>
      <c r="CS14" s="16" t="str">
        <f t="shared" si="57"/>
        <v/>
      </c>
      <c r="CT14" s="88" t="str">
        <f t="shared" si="58"/>
        <v/>
      </c>
      <c r="CW14" s="31" t="str">
        <f t="shared" si="59"/>
        <v/>
      </c>
      <c r="CX14" s="16" t="str">
        <f t="shared" si="60"/>
        <v/>
      </c>
      <c r="CY14" s="16" t="str">
        <f t="shared" si="61"/>
        <v/>
      </c>
      <c r="CZ14" s="16" t="str">
        <f t="shared" si="62"/>
        <v/>
      </c>
      <c r="DA14" s="16" t="str">
        <f t="shared" si="63"/>
        <v/>
      </c>
      <c r="DB14" s="16" t="str">
        <f t="shared" si="64"/>
        <v/>
      </c>
      <c r="DC14" s="16" t="str">
        <f t="shared" si="65"/>
        <v/>
      </c>
      <c r="DD14" s="16" t="str">
        <f t="shared" si="66"/>
        <v/>
      </c>
      <c r="DE14" s="16" t="str">
        <f t="shared" si="67"/>
        <v/>
      </c>
      <c r="DF14" s="16" t="str">
        <f t="shared" si="68"/>
        <v/>
      </c>
      <c r="DG14" s="16" t="str">
        <f t="shared" si="69"/>
        <v/>
      </c>
      <c r="DH14" s="16" t="str">
        <f t="shared" si="70"/>
        <v/>
      </c>
      <c r="DI14" s="16" t="str">
        <f t="shared" si="71"/>
        <v/>
      </c>
      <c r="DJ14" s="16" t="str">
        <f t="shared" si="72"/>
        <v/>
      </c>
      <c r="DK14" s="88" t="str">
        <f t="shared" si="73"/>
        <v/>
      </c>
    </row>
    <row r="15" spans="1:115" ht="45" customHeight="1" x14ac:dyDescent="0.25">
      <c r="B15" s="58">
        <v>4</v>
      </c>
      <c r="C15" s="66" t="str">
        <f>IF(INDEX('Hide Sources'!$E$6:$CW$290,(C$9+$B14),$C$8)="","",IF(INDEX('Hide Sources'!$E$6:$CW$290,(C$9+$B14),$C$8)="x",INDEX('Hide Sources'!$E$6:$CW$290,(C$9+$B14),1),INDEX('Hide Sources'!$E$6:$CW$290,(C$9+$B14),$C$8)))</f>
        <v/>
      </c>
      <c r="D15" s="69"/>
      <c r="E15" s="66" t="str">
        <f>IF(INDEX('Hide Sources'!$E$6:$CW$290,(E$9+$B14),$C$8)="","",IF(INDEX('Hide Sources'!$E$6:$CW$290,(E$9+$B14),$C$8)="x",INDEX('Hide Sources'!$E$6:$CW$290,(E$9+$B14),1),INDEX('Hide Sources'!$E$6:$CW$290,(E$9+$B14),$C$8)))</f>
        <v/>
      </c>
      <c r="F15" s="69"/>
      <c r="G15" s="66" t="str">
        <f>IF(INDEX('Hide Sources'!$E$6:$CW$290,(G$9+$B14),$C$8)="","",IF(INDEX('Hide Sources'!$E$6:$CW$290,(G$9+$B14),$C$8)="x",INDEX('Hide Sources'!$E$6:$CW$290,(G$9+$B14),1),INDEX('Hide Sources'!$E$6:$CW$290,(G$9+$B14),$C$8)))</f>
        <v/>
      </c>
      <c r="H15" s="69"/>
      <c r="I15" s="66" t="str">
        <f>IF(INDEX('Hide Sources'!$E$6:$CW$290,(I$9+$B14),$C$8)="","",IF(INDEX('Hide Sources'!$E$6:$CW$290,(I$9+$B14),$C$8)="x",INDEX('Hide Sources'!$E$6:$CW$290,(I$9+$B14),1),INDEX('Hide Sources'!$E$6:$CW$290,(I$9+$B14),$C$8)))</f>
        <v/>
      </c>
      <c r="J15" s="69"/>
      <c r="K15" s="66" t="str">
        <f>IF(INDEX('Hide Sources'!$E$6:$CW$290,(K$9+$B14),$C$8)="","",IF(INDEX('Hide Sources'!$E$6:$CW$290,(K$9+$B14),$C$8)="x",INDEX('Hide Sources'!$E$6:$CW$290,(K$9+$B14),1),INDEX('Hide Sources'!$E$6:$CW$290,(K$9+$B14),$C$8)))</f>
        <v/>
      </c>
      <c r="L15" s="69"/>
      <c r="M15" s="66" t="str">
        <f>IF(INDEX('Hide Sources'!$E$6:$CW$290,(M$9+$B14),$C$8)="","",IF(INDEX('Hide Sources'!$E$6:$CW$290,(M$9+$B14),$C$8)="x",INDEX('Hide Sources'!$E$6:$CW$290,(M$9+$B14),1),INDEX('Hide Sources'!$E$6:$CW$290,(M$9+$B14),$C$8)))</f>
        <v/>
      </c>
      <c r="N15" s="69"/>
      <c r="O15" s="66" t="str">
        <f>IF(INDEX('Hide Sources'!$E$6:$CW$290,(O$9+$B14),$C$8)="","",IF(INDEX('Hide Sources'!$E$6:$CW$290,(O$9+$B14),$C$8)="x",INDEX('Hide Sources'!$E$6:$CW$290,(O$9+$B14),1),INDEX('Hide Sources'!$E$6:$CW$290,(O$9+$B14),$C$8)))</f>
        <v/>
      </c>
      <c r="P15" s="69"/>
      <c r="Q15" s="66" t="str">
        <f>IF(INDEX('Hide Sources'!$E$6:$CW$290,(Q$9+$B14),$C$8)="","",IF(INDEX('Hide Sources'!$E$6:$CW$290,(Q$9+$B14),$C$8)="x",INDEX('Hide Sources'!$E$6:$CW$290,(Q$9+$B14),1),INDEX('Hide Sources'!$E$6:$CW$290,(Q$9+$B14),$C$8)))</f>
        <v/>
      </c>
      <c r="R15" s="69"/>
      <c r="S15" s="66" t="str">
        <f>IF(INDEX('Hide Sources'!$E$6:$CW$290,(S$9+$B14),$C$8)="","",IF(INDEX('Hide Sources'!$E$6:$CW$290,(S$9+$B14),$C$8)="x",INDEX('Hide Sources'!$E$6:$CW$290,(S$9+$B14),1),INDEX('Hide Sources'!$E$6:$CW$290,(S$9+$B14),$C$8)))</f>
        <v/>
      </c>
      <c r="T15" s="69"/>
      <c r="U15" s="66" t="str">
        <f>IF(INDEX('Hide Sources'!$E$6:$CW$290,(U$9+$B14),$C$8)="","",IF(INDEX('Hide Sources'!$E$6:$CW$290,(U$9+$B14),$C$8)="x",INDEX('Hide Sources'!$E$6:$CW$290,(U$9+$B14),1),INDEX('Hide Sources'!$E$6:$CW$290,(U$9+$B14),$C$8)))</f>
        <v/>
      </c>
      <c r="V15" s="69"/>
      <c r="W15" s="66" t="str">
        <f>IF(INDEX('Hide Sources'!$E$6:$CW$290,(W$9+$B14),$C$8)="","",IF(INDEX('Hide Sources'!$E$6:$CW$290,(W$9+$B14),$C$8)="x",INDEX('Hide Sources'!$E$6:$CW$290,(W$9+$B14),1),INDEX('Hide Sources'!$E$6:$CW$290,(W$9+$B14),$C$8)))</f>
        <v/>
      </c>
      <c r="X15" s="69"/>
      <c r="Y15" s="66" t="str">
        <f>IF(INDEX('Hide Sources'!$E$6:$CW$290,(Y$9+$B14),$C$8)="","",IF(INDEX('Hide Sources'!$E$6:$CW$290,(Y$9+$B14),$C$8)="x",INDEX('Hide Sources'!$E$6:$CW$290,(Y$9+$B14),1),INDEX('Hide Sources'!$E$6:$CW$290,(Y$9+$B14),$C$8)))</f>
        <v/>
      </c>
      <c r="Z15" s="69"/>
      <c r="AA15" s="66" t="str">
        <f>IF(INDEX('Hide Sources'!$E$6:$CW$290,(AA$9+$B14),$C$8)="","",IF(INDEX('Hide Sources'!$E$6:$CW$290,(AA$9+$B14),$C$8)="x",INDEX('Hide Sources'!$E$6:$CW$290,(AA$9+$B14),1),INDEX('Hide Sources'!$E$6:$CW$290,(AA$9+$B14),$C$8)))</f>
        <v/>
      </c>
      <c r="AB15" s="69"/>
      <c r="AC15" s="66" t="str">
        <f>IF(INDEX('Hide Sources'!$E$6:$CW$290,(AC$9+$B14),$C$8)="","",IF(INDEX('Hide Sources'!$E$6:$CW$290,(AC$9+$B14),$C$8)="x",INDEX('Hide Sources'!$E$6:$CW$290,(AC$9+$B14),1),INDEX('Hide Sources'!$E$6:$CW$290,(AC$9+$B14),$C$8)))</f>
        <v/>
      </c>
      <c r="AD15" s="69"/>
      <c r="AE15" s="66" t="str">
        <f>IF(INDEX('Hide Sources'!$E$6:$CW$290,(AE$9+$B14),$C$8)="","",IF(INDEX('Hide Sources'!$E$6:$CW$290,(AE$9+$B14),$C$8)="x",INDEX('Hide Sources'!$E$6:$CW$290,(AE$9+$B14),1),INDEX('Hide Sources'!$E$6:$CW$290,(AE$9+$B14),$C$8)))</f>
        <v/>
      </c>
      <c r="AF15" s="69"/>
      <c r="AI15" s="38" t="str">
        <f t="shared" si="1"/>
        <v/>
      </c>
      <c r="AJ15" s="11" t="str">
        <f t="shared" si="2"/>
        <v/>
      </c>
      <c r="AK15" s="11" t="str">
        <f t="shared" si="3"/>
        <v/>
      </c>
      <c r="AL15" s="11" t="str">
        <f t="shared" si="4"/>
        <v/>
      </c>
      <c r="AM15" s="11" t="str">
        <f t="shared" si="5"/>
        <v/>
      </c>
      <c r="AN15" s="11" t="str">
        <f t="shared" si="6"/>
        <v/>
      </c>
      <c r="AO15" s="11" t="str">
        <f t="shared" si="7"/>
        <v/>
      </c>
      <c r="AP15" s="11" t="str">
        <f t="shared" si="8"/>
        <v/>
      </c>
      <c r="AQ15" s="11" t="str">
        <f t="shared" si="9"/>
        <v/>
      </c>
      <c r="AR15" s="11" t="str">
        <f t="shared" si="10"/>
        <v/>
      </c>
      <c r="AS15" s="11" t="str">
        <f t="shared" si="11"/>
        <v/>
      </c>
      <c r="AT15" s="11" t="str">
        <f t="shared" si="12"/>
        <v/>
      </c>
      <c r="AU15" s="11" t="str">
        <f t="shared" si="13"/>
        <v/>
      </c>
      <c r="AV15" s="11" t="str">
        <f t="shared" si="14"/>
        <v/>
      </c>
      <c r="AW15" s="11" t="str">
        <f t="shared" si="15"/>
        <v/>
      </c>
      <c r="AX15" s="11" t="str">
        <f t="shared" si="16"/>
        <v/>
      </c>
      <c r="AY15" s="11" t="str">
        <f t="shared" si="17"/>
        <v/>
      </c>
      <c r="AZ15" s="11" t="str">
        <f t="shared" si="18"/>
        <v/>
      </c>
      <c r="BA15" s="11" t="str">
        <f t="shared" si="19"/>
        <v/>
      </c>
      <c r="BB15" s="11" t="str">
        <f t="shared" si="20"/>
        <v/>
      </c>
      <c r="BC15" s="11" t="str">
        <f t="shared" si="21"/>
        <v/>
      </c>
      <c r="BD15" s="11" t="str">
        <f t="shared" si="22"/>
        <v/>
      </c>
      <c r="BE15" s="11" t="str">
        <f t="shared" si="23"/>
        <v/>
      </c>
      <c r="BF15" s="11" t="str">
        <f t="shared" si="24"/>
        <v/>
      </c>
      <c r="BG15" s="11" t="str">
        <f t="shared" si="25"/>
        <v/>
      </c>
      <c r="BH15" s="11" t="str">
        <f t="shared" si="26"/>
        <v/>
      </c>
      <c r="BI15" s="11" t="str">
        <f t="shared" si="27"/>
        <v/>
      </c>
      <c r="BJ15" s="11" t="str">
        <f t="shared" si="28"/>
        <v/>
      </c>
      <c r="BK15" s="11" t="str">
        <f t="shared" si="29"/>
        <v/>
      </c>
      <c r="BL15" s="62" t="str">
        <f t="shared" si="30"/>
        <v/>
      </c>
      <c r="BO15" s="38" t="b">
        <f t="shared" si="74"/>
        <v>0</v>
      </c>
      <c r="BP15" s="11" t="b">
        <f t="shared" si="31"/>
        <v>0</v>
      </c>
      <c r="BQ15" s="11" t="b">
        <f t="shared" si="32"/>
        <v>0</v>
      </c>
      <c r="BR15" s="11" t="b">
        <f t="shared" si="33"/>
        <v>0</v>
      </c>
      <c r="BS15" s="11" t="b">
        <f t="shared" si="34"/>
        <v>0</v>
      </c>
      <c r="BT15" s="11" t="b">
        <f t="shared" si="35"/>
        <v>0</v>
      </c>
      <c r="BU15" s="11" t="b">
        <f t="shared" si="36"/>
        <v>0</v>
      </c>
      <c r="BV15" s="11" t="b">
        <f t="shared" si="37"/>
        <v>0</v>
      </c>
      <c r="BW15" s="11" t="b">
        <f t="shared" si="38"/>
        <v>0</v>
      </c>
      <c r="BX15" s="11" t="b">
        <f t="shared" si="39"/>
        <v>0</v>
      </c>
      <c r="BY15" s="11" t="b">
        <f t="shared" si="40"/>
        <v>0</v>
      </c>
      <c r="BZ15" s="11" t="b">
        <f t="shared" si="41"/>
        <v>0</v>
      </c>
      <c r="CA15" s="11" t="b">
        <f t="shared" si="42"/>
        <v>0</v>
      </c>
      <c r="CB15" s="11" t="b">
        <f t="shared" si="43"/>
        <v>0</v>
      </c>
      <c r="CC15" s="62" t="b">
        <f t="shared" si="44"/>
        <v>0</v>
      </c>
      <c r="CF15" s="31" t="str">
        <f t="shared" si="75"/>
        <v/>
      </c>
      <c r="CG15" s="16" t="str">
        <f t="shared" si="45"/>
        <v/>
      </c>
      <c r="CH15" s="16" t="str">
        <f t="shared" si="46"/>
        <v/>
      </c>
      <c r="CI15" s="16" t="str">
        <f t="shared" si="47"/>
        <v/>
      </c>
      <c r="CJ15" s="16" t="str">
        <f t="shared" si="48"/>
        <v/>
      </c>
      <c r="CK15" s="16" t="str">
        <f t="shared" si="49"/>
        <v/>
      </c>
      <c r="CL15" s="16" t="str">
        <f t="shared" si="50"/>
        <v/>
      </c>
      <c r="CM15" s="16" t="str">
        <f t="shared" si="51"/>
        <v/>
      </c>
      <c r="CN15" s="16" t="str">
        <f t="shared" si="52"/>
        <v/>
      </c>
      <c r="CO15" s="16" t="str">
        <f t="shared" si="53"/>
        <v/>
      </c>
      <c r="CP15" s="16" t="str">
        <f t="shared" si="54"/>
        <v/>
      </c>
      <c r="CQ15" s="16" t="str">
        <f t="shared" si="55"/>
        <v/>
      </c>
      <c r="CR15" s="16" t="str">
        <f t="shared" si="56"/>
        <v/>
      </c>
      <c r="CS15" s="16" t="str">
        <f t="shared" si="57"/>
        <v/>
      </c>
      <c r="CT15" s="88" t="str">
        <f t="shared" si="58"/>
        <v/>
      </c>
      <c r="CW15" s="31" t="str">
        <f t="shared" si="59"/>
        <v/>
      </c>
      <c r="CX15" s="16" t="str">
        <f t="shared" si="60"/>
        <v/>
      </c>
      <c r="CY15" s="16" t="str">
        <f t="shared" si="61"/>
        <v/>
      </c>
      <c r="CZ15" s="16" t="str">
        <f t="shared" si="62"/>
        <v/>
      </c>
      <c r="DA15" s="16" t="str">
        <f t="shared" si="63"/>
        <v/>
      </c>
      <c r="DB15" s="16" t="str">
        <f t="shared" si="64"/>
        <v/>
      </c>
      <c r="DC15" s="16" t="str">
        <f t="shared" si="65"/>
        <v/>
      </c>
      <c r="DD15" s="16" t="str">
        <f t="shared" si="66"/>
        <v/>
      </c>
      <c r="DE15" s="16" t="str">
        <f t="shared" si="67"/>
        <v/>
      </c>
      <c r="DF15" s="16" t="str">
        <f t="shared" si="68"/>
        <v/>
      </c>
      <c r="DG15" s="16" t="str">
        <f t="shared" si="69"/>
        <v/>
      </c>
      <c r="DH15" s="16" t="str">
        <f t="shared" si="70"/>
        <v/>
      </c>
      <c r="DI15" s="16" t="str">
        <f t="shared" si="71"/>
        <v/>
      </c>
      <c r="DJ15" s="16" t="str">
        <f t="shared" si="72"/>
        <v/>
      </c>
      <c r="DK15" s="88" t="str">
        <f t="shared" si="73"/>
        <v/>
      </c>
    </row>
    <row r="16" spans="1:115" ht="45" customHeight="1" x14ac:dyDescent="0.25">
      <c r="B16" s="58">
        <v>5</v>
      </c>
      <c r="C16" s="66" t="str">
        <f>IF(INDEX('Hide Sources'!$E$6:$CW$290,(C$9+$B15),$C$8)="","",IF(INDEX('Hide Sources'!$E$6:$CW$290,(C$9+$B15),$C$8)="x",INDEX('Hide Sources'!$E$6:$CW$290,(C$9+$B15),1),INDEX('Hide Sources'!$E$6:$CW$290,(C$9+$B15),$C$8)))</f>
        <v/>
      </c>
      <c r="D16" s="69"/>
      <c r="E16" s="66" t="str">
        <f>IF(INDEX('Hide Sources'!$E$6:$CW$290,(E$9+$B15),$C$8)="","",IF(INDEX('Hide Sources'!$E$6:$CW$290,(E$9+$B15),$C$8)="x",INDEX('Hide Sources'!$E$6:$CW$290,(E$9+$B15),1),INDEX('Hide Sources'!$E$6:$CW$290,(E$9+$B15),$C$8)))</f>
        <v/>
      </c>
      <c r="F16" s="69"/>
      <c r="G16" s="66" t="str">
        <f>IF(INDEX('Hide Sources'!$E$6:$CW$290,(G$9+$B15),$C$8)="","",IF(INDEX('Hide Sources'!$E$6:$CW$290,(G$9+$B15),$C$8)="x",INDEX('Hide Sources'!$E$6:$CW$290,(G$9+$B15),1),INDEX('Hide Sources'!$E$6:$CW$290,(G$9+$B15),$C$8)))</f>
        <v/>
      </c>
      <c r="H16" s="69"/>
      <c r="I16" s="66" t="str">
        <f>IF(INDEX('Hide Sources'!$E$6:$CW$290,(I$9+$B15),$C$8)="","",IF(INDEX('Hide Sources'!$E$6:$CW$290,(I$9+$B15),$C$8)="x",INDEX('Hide Sources'!$E$6:$CW$290,(I$9+$B15),1),INDEX('Hide Sources'!$E$6:$CW$290,(I$9+$B15),$C$8)))</f>
        <v/>
      </c>
      <c r="J16" s="69"/>
      <c r="K16" s="66" t="str">
        <f>IF(INDEX('Hide Sources'!$E$6:$CW$290,(K$9+$B15),$C$8)="","",IF(INDEX('Hide Sources'!$E$6:$CW$290,(K$9+$B15),$C$8)="x",INDEX('Hide Sources'!$E$6:$CW$290,(K$9+$B15),1),INDEX('Hide Sources'!$E$6:$CW$290,(K$9+$B15),$C$8)))</f>
        <v/>
      </c>
      <c r="L16" s="69"/>
      <c r="M16" s="66" t="str">
        <f>IF(INDEX('Hide Sources'!$E$6:$CW$290,(M$9+$B15),$C$8)="","",IF(INDEX('Hide Sources'!$E$6:$CW$290,(M$9+$B15),$C$8)="x",INDEX('Hide Sources'!$E$6:$CW$290,(M$9+$B15),1),INDEX('Hide Sources'!$E$6:$CW$290,(M$9+$B15),$C$8)))</f>
        <v/>
      </c>
      <c r="N16" s="69"/>
      <c r="O16" s="66" t="str">
        <f>IF(INDEX('Hide Sources'!$E$6:$CW$290,(O$9+$B15),$C$8)="","",IF(INDEX('Hide Sources'!$E$6:$CW$290,(O$9+$B15),$C$8)="x",INDEX('Hide Sources'!$E$6:$CW$290,(O$9+$B15),1),INDEX('Hide Sources'!$E$6:$CW$290,(O$9+$B15),$C$8)))</f>
        <v/>
      </c>
      <c r="P16" s="69"/>
      <c r="Q16" s="66" t="str">
        <f>IF(INDEX('Hide Sources'!$E$6:$CW$290,(Q$9+$B15),$C$8)="","",IF(INDEX('Hide Sources'!$E$6:$CW$290,(Q$9+$B15),$C$8)="x",INDEX('Hide Sources'!$E$6:$CW$290,(Q$9+$B15),1),INDEX('Hide Sources'!$E$6:$CW$290,(Q$9+$B15),$C$8)))</f>
        <v/>
      </c>
      <c r="R16" s="69"/>
      <c r="S16" s="66" t="str">
        <f>IF(INDEX('Hide Sources'!$E$6:$CW$290,(S$9+$B15),$C$8)="","",IF(INDEX('Hide Sources'!$E$6:$CW$290,(S$9+$B15),$C$8)="x",INDEX('Hide Sources'!$E$6:$CW$290,(S$9+$B15),1),INDEX('Hide Sources'!$E$6:$CW$290,(S$9+$B15),$C$8)))</f>
        <v/>
      </c>
      <c r="T16" s="69"/>
      <c r="U16" s="66" t="str">
        <f>IF(INDEX('Hide Sources'!$E$6:$CW$290,(U$9+$B15),$C$8)="","",IF(INDEX('Hide Sources'!$E$6:$CW$290,(U$9+$B15),$C$8)="x",INDEX('Hide Sources'!$E$6:$CW$290,(U$9+$B15),1),INDEX('Hide Sources'!$E$6:$CW$290,(U$9+$B15),$C$8)))</f>
        <v/>
      </c>
      <c r="V16" s="69"/>
      <c r="W16" s="66" t="str">
        <f>IF(INDEX('Hide Sources'!$E$6:$CW$290,(W$9+$B15),$C$8)="","",IF(INDEX('Hide Sources'!$E$6:$CW$290,(W$9+$B15),$C$8)="x",INDEX('Hide Sources'!$E$6:$CW$290,(W$9+$B15),1),INDEX('Hide Sources'!$E$6:$CW$290,(W$9+$B15),$C$8)))</f>
        <v/>
      </c>
      <c r="X16" s="69"/>
      <c r="Y16" s="66" t="str">
        <f>IF(INDEX('Hide Sources'!$E$6:$CW$290,(Y$9+$B15),$C$8)="","",IF(INDEX('Hide Sources'!$E$6:$CW$290,(Y$9+$B15),$C$8)="x",INDEX('Hide Sources'!$E$6:$CW$290,(Y$9+$B15),1),INDEX('Hide Sources'!$E$6:$CW$290,(Y$9+$B15),$C$8)))</f>
        <v/>
      </c>
      <c r="Z16" s="69"/>
      <c r="AA16" s="66" t="str">
        <f>IF(INDEX('Hide Sources'!$E$6:$CW$290,(AA$9+$B15),$C$8)="","",IF(INDEX('Hide Sources'!$E$6:$CW$290,(AA$9+$B15),$C$8)="x",INDEX('Hide Sources'!$E$6:$CW$290,(AA$9+$B15),1),INDEX('Hide Sources'!$E$6:$CW$290,(AA$9+$B15),$C$8)))</f>
        <v/>
      </c>
      <c r="AB16" s="69"/>
      <c r="AC16" s="66" t="str">
        <f>IF(INDEX('Hide Sources'!$E$6:$CW$290,(AC$9+$B15),$C$8)="","",IF(INDEX('Hide Sources'!$E$6:$CW$290,(AC$9+$B15),$C$8)="x",INDEX('Hide Sources'!$E$6:$CW$290,(AC$9+$B15),1),INDEX('Hide Sources'!$E$6:$CW$290,(AC$9+$B15),$C$8)))</f>
        <v/>
      </c>
      <c r="AD16" s="69"/>
      <c r="AE16" s="66" t="str">
        <f>IF(INDEX('Hide Sources'!$E$6:$CW$290,(AE$9+$B15),$C$8)="","",IF(INDEX('Hide Sources'!$E$6:$CW$290,(AE$9+$B15),$C$8)="x",INDEX('Hide Sources'!$E$6:$CW$290,(AE$9+$B15),1),INDEX('Hide Sources'!$E$6:$CW$290,(AE$9+$B15),$C$8)))</f>
        <v/>
      </c>
      <c r="AF16" s="69"/>
      <c r="AI16" s="38" t="str">
        <f t="shared" si="1"/>
        <v/>
      </c>
      <c r="AJ16" s="11" t="str">
        <f t="shared" si="2"/>
        <v/>
      </c>
      <c r="AK16" s="11" t="str">
        <f t="shared" si="3"/>
        <v/>
      </c>
      <c r="AL16" s="11" t="str">
        <f t="shared" si="4"/>
        <v/>
      </c>
      <c r="AM16" s="11" t="str">
        <f t="shared" si="5"/>
        <v/>
      </c>
      <c r="AN16" s="11" t="str">
        <f t="shared" si="6"/>
        <v/>
      </c>
      <c r="AO16" s="11" t="str">
        <f t="shared" si="7"/>
        <v/>
      </c>
      <c r="AP16" s="11" t="str">
        <f t="shared" si="8"/>
        <v/>
      </c>
      <c r="AQ16" s="11" t="str">
        <f t="shared" si="9"/>
        <v/>
      </c>
      <c r="AR16" s="11" t="str">
        <f t="shared" si="10"/>
        <v/>
      </c>
      <c r="AS16" s="11" t="str">
        <f t="shared" si="11"/>
        <v/>
      </c>
      <c r="AT16" s="11" t="str">
        <f t="shared" si="12"/>
        <v/>
      </c>
      <c r="AU16" s="11" t="str">
        <f t="shared" si="13"/>
        <v/>
      </c>
      <c r="AV16" s="11" t="str">
        <f t="shared" si="14"/>
        <v/>
      </c>
      <c r="AW16" s="11" t="str">
        <f t="shared" si="15"/>
        <v/>
      </c>
      <c r="AX16" s="11" t="str">
        <f t="shared" si="16"/>
        <v/>
      </c>
      <c r="AY16" s="11" t="str">
        <f t="shared" si="17"/>
        <v/>
      </c>
      <c r="AZ16" s="11" t="str">
        <f t="shared" si="18"/>
        <v/>
      </c>
      <c r="BA16" s="11" t="str">
        <f t="shared" si="19"/>
        <v/>
      </c>
      <c r="BB16" s="11" t="str">
        <f t="shared" si="20"/>
        <v/>
      </c>
      <c r="BC16" s="11" t="str">
        <f t="shared" si="21"/>
        <v/>
      </c>
      <c r="BD16" s="11" t="str">
        <f t="shared" si="22"/>
        <v/>
      </c>
      <c r="BE16" s="11" t="str">
        <f t="shared" si="23"/>
        <v/>
      </c>
      <c r="BF16" s="11" t="str">
        <f t="shared" si="24"/>
        <v/>
      </c>
      <c r="BG16" s="11" t="str">
        <f t="shared" si="25"/>
        <v/>
      </c>
      <c r="BH16" s="11" t="str">
        <f t="shared" si="26"/>
        <v/>
      </c>
      <c r="BI16" s="11" t="str">
        <f t="shared" si="27"/>
        <v/>
      </c>
      <c r="BJ16" s="11" t="str">
        <f t="shared" si="28"/>
        <v/>
      </c>
      <c r="BK16" s="11" t="str">
        <f t="shared" si="29"/>
        <v/>
      </c>
      <c r="BL16" s="62" t="str">
        <f t="shared" si="30"/>
        <v/>
      </c>
      <c r="BO16" s="38" t="b">
        <f t="shared" si="74"/>
        <v>0</v>
      </c>
      <c r="BP16" s="11" t="b">
        <f t="shared" si="31"/>
        <v>0</v>
      </c>
      <c r="BQ16" s="11" t="b">
        <f t="shared" si="32"/>
        <v>0</v>
      </c>
      <c r="BR16" s="11" t="b">
        <f t="shared" si="33"/>
        <v>0</v>
      </c>
      <c r="BS16" s="11" t="b">
        <f t="shared" si="34"/>
        <v>0</v>
      </c>
      <c r="BT16" s="11" t="b">
        <f t="shared" si="35"/>
        <v>0</v>
      </c>
      <c r="BU16" s="11" t="b">
        <f t="shared" si="36"/>
        <v>0</v>
      </c>
      <c r="BV16" s="11" t="b">
        <f t="shared" si="37"/>
        <v>0</v>
      </c>
      <c r="BW16" s="11" t="b">
        <f t="shared" si="38"/>
        <v>0</v>
      </c>
      <c r="BX16" s="11" t="b">
        <f t="shared" si="39"/>
        <v>0</v>
      </c>
      <c r="BY16" s="11" t="b">
        <f t="shared" si="40"/>
        <v>0</v>
      </c>
      <c r="BZ16" s="11" t="b">
        <f t="shared" si="41"/>
        <v>0</v>
      </c>
      <c r="CA16" s="11" t="b">
        <f t="shared" si="42"/>
        <v>0</v>
      </c>
      <c r="CB16" s="11" t="b">
        <f t="shared" si="43"/>
        <v>0</v>
      </c>
      <c r="CC16" s="62" t="b">
        <f t="shared" si="44"/>
        <v>0</v>
      </c>
      <c r="CF16" s="31" t="str">
        <f t="shared" si="75"/>
        <v/>
      </c>
      <c r="CG16" s="16" t="str">
        <f t="shared" si="45"/>
        <v/>
      </c>
      <c r="CH16" s="16" t="str">
        <f t="shared" si="46"/>
        <v/>
      </c>
      <c r="CI16" s="16" t="str">
        <f t="shared" si="47"/>
        <v/>
      </c>
      <c r="CJ16" s="16" t="str">
        <f t="shared" si="48"/>
        <v/>
      </c>
      <c r="CK16" s="16" t="str">
        <f t="shared" si="49"/>
        <v/>
      </c>
      <c r="CL16" s="16" t="str">
        <f t="shared" si="50"/>
        <v/>
      </c>
      <c r="CM16" s="16" t="str">
        <f t="shared" si="51"/>
        <v/>
      </c>
      <c r="CN16" s="16" t="str">
        <f t="shared" si="52"/>
        <v/>
      </c>
      <c r="CO16" s="16" t="str">
        <f t="shared" si="53"/>
        <v/>
      </c>
      <c r="CP16" s="16" t="str">
        <f t="shared" si="54"/>
        <v/>
      </c>
      <c r="CQ16" s="16" t="str">
        <f t="shared" si="55"/>
        <v/>
      </c>
      <c r="CR16" s="16" t="str">
        <f t="shared" si="56"/>
        <v/>
      </c>
      <c r="CS16" s="16" t="str">
        <f t="shared" si="57"/>
        <v/>
      </c>
      <c r="CT16" s="88" t="str">
        <f t="shared" si="58"/>
        <v/>
      </c>
      <c r="CW16" s="31" t="str">
        <f t="shared" si="59"/>
        <v/>
      </c>
      <c r="CX16" s="16" t="str">
        <f t="shared" si="60"/>
        <v/>
      </c>
      <c r="CY16" s="16" t="str">
        <f t="shared" si="61"/>
        <v/>
      </c>
      <c r="CZ16" s="16" t="str">
        <f t="shared" si="62"/>
        <v/>
      </c>
      <c r="DA16" s="16" t="str">
        <f t="shared" si="63"/>
        <v/>
      </c>
      <c r="DB16" s="16" t="str">
        <f t="shared" si="64"/>
        <v/>
      </c>
      <c r="DC16" s="16" t="str">
        <f t="shared" si="65"/>
        <v/>
      </c>
      <c r="DD16" s="16" t="str">
        <f t="shared" si="66"/>
        <v/>
      </c>
      <c r="DE16" s="16" t="str">
        <f t="shared" si="67"/>
        <v/>
      </c>
      <c r="DF16" s="16" t="str">
        <f t="shared" si="68"/>
        <v/>
      </c>
      <c r="DG16" s="16" t="str">
        <f t="shared" si="69"/>
        <v/>
      </c>
      <c r="DH16" s="16" t="str">
        <f t="shared" si="70"/>
        <v/>
      </c>
      <c r="DI16" s="16" t="str">
        <f t="shared" si="71"/>
        <v/>
      </c>
      <c r="DJ16" s="16" t="str">
        <f t="shared" si="72"/>
        <v/>
      </c>
      <c r="DK16" s="88" t="str">
        <f t="shared" si="73"/>
        <v/>
      </c>
    </row>
    <row r="17" spans="2:115" ht="45" customHeight="1" x14ac:dyDescent="0.25">
      <c r="B17" s="58">
        <v>6</v>
      </c>
      <c r="C17" s="66" t="str">
        <f>IF(INDEX('Hide Sources'!$E$6:$CW$290,(C$9+$B16),$C$8)="","",IF(INDEX('Hide Sources'!$E$6:$CW$290,(C$9+$B16),$C$8)="x",INDEX('Hide Sources'!$E$6:$CW$290,(C$9+$B16),1),INDEX('Hide Sources'!$E$6:$CW$290,(C$9+$B16),$C$8)))</f>
        <v/>
      </c>
      <c r="D17" s="69"/>
      <c r="E17" s="66" t="str">
        <f>IF(INDEX('Hide Sources'!$E$6:$CW$290,(E$9+$B16),$C$8)="","",IF(INDEX('Hide Sources'!$E$6:$CW$290,(E$9+$B16),$C$8)="x",INDEX('Hide Sources'!$E$6:$CW$290,(E$9+$B16),1),INDEX('Hide Sources'!$E$6:$CW$290,(E$9+$B16),$C$8)))</f>
        <v/>
      </c>
      <c r="F17" s="69"/>
      <c r="G17" s="66" t="str">
        <f>IF(INDEX('Hide Sources'!$E$6:$CW$290,(G$9+$B16),$C$8)="","",IF(INDEX('Hide Sources'!$E$6:$CW$290,(G$9+$B16),$C$8)="x",INDEX('Hide Sources'!$E$6:$CW$290,(G$9+$B16),1),INDEX('Hide Sources'!$E$6:$CW$290,(G$9+$B16),$C$8)))</f>
        <v/>
      </c>
      <c r="H17" s="69"/>
      <c r="I17" s="66" t="str">
        <f>IF(INDEX('Hide Sources'!$E$6:$CW$290,(I$9+$B16),$C$8)="","",IF(INDEX('Hide Sources'!$E$6:$CW$290,(I$9+$B16),$C$8)="x",INDEX('Hide Sources'!$E$6:$CW$290,(I$9+$B16),1),INDEX('Hide Sources'!$E$6:$CW$290,(I$9+$B16),$C$8)))</f>
        <v/>
      </c>
      <c r="J17" s="69"/>
      <c r="K17" s="66" t="str">
        <f>IF(INDEX('Hide Sources'!$E$6:$CW$290,(K$9+$B16),$C$8)="","",IF(INDEX('Hide Sources'!$E$6:$CW$290,(K$9+$B16),$C$8)="x",INDEX('Hide Sources'!$E$6:$CW$290,(K$9+$B16),1),INDEX('Hide Sources'!$E$6:$CW$290,(K$9+$B16),$C$8)))</f>
        <v/>
      </c>
      <c r="L17" s="69"/>
      <c r="M17" s="66" t="str">
        <f>IF(INDEX('Hide Sources'!$E$6:$CW$290,(M$9+$B16),$C$8)="","",IF(INDEX('Hide Sources'!$E$6:$CW$290,(M$9+$B16),$C$8)="x",INDEX('Hide Sources'!$E$6:$CW$290,(M$9+$B16),1),INDEX('Hide Sources'!$E$6:$CW$290,(M$9+$B16),$C$8)))</f>
        <v/>
      </c>
      <c r="N17" s="69"/>
      <c r="O17" s="66" t="str">
        <f>IF(INDEX('Hide Sources'!$E$6:$CW$290,(O$9+$B16),$C$8)="","",IF(INDEX('Hide Sources'!$E$6:$CW$290,(O$9+$B16),$C$8)="x",INDEX('Hide Sources'!$E$6:$CW$290,(O$9+$B16),1),INDEX('Hide Sources'!$E$6:$CW$290,(O$9+$B16),$C$8)))</f>
        <v/>
      </c>
      <c r="P17" s="69"/>
      <c r="Q17" s="66" t="str">
        <f>IF(INDEX('Hide Sources'!$E$6:$CW$290,(Q$9+$B16),$C$8)="","",IF(INDEX('Hide Sources'!$E$6:$CW$290,(Q$9+$B16),$C$8)="x",INDEX('Hide Sources'!$E$6:$CW$290,(Q$9+$B16),1),INDEX('Hide Sources'!$E$6:$CW$290,(Q$9+$B16),$C$8)))</f>
        <v/>
      </c>
      <c r="R17" s="69"/>
      <c r="S17" s="66" t="str">
        <f>IF(INDEX('Hide Sources'!$E$6:$CW$290,(S$9+$B16),$C$8)="","",IF(INDEX('Hide Sources'!$E$6:$CW$290,(S$9+$B16),$C$8)="x",INDEX('Hide Sources'!$E$6:$CW$290,(S$9+$B16),1),INDEX('Hide Sources'!$E$6:$CW$290,(S$9+$B16),$C$8)))</f>
        <v/>
      </c>
      <c r="T17" s="69"/>
      <c r="U17" s="66" t="str">
        <f>IF(INDEX('Hide Sources'!$E$6:$CW$290,(U$9+$B16),$C$8)="","",IF(INDEX('Hide Sources'!$E$6:$CW$290,(U$9+$B16),$C$8)="x",INDEX('Hide Sources'!$E$6:$CW$290,(U$9+$B16),1),INDEX('Hide Sources'!$E$6:$CW$290,(U$9+$B16),$C$8)))</f>
        <v/>
      </c>
      <c r="V17" s="69"/>
      <c r="W17" s="66" t="str">
        <f>IF(INDEX('Hide Sources'!$E$6:$CW$290,(W$9+$B16),$C$8)="","",IF(INDEX('Hide Sources'!$E$6:$CW$290,(W$9+$B16),$C$8)="x",INDEX('Hide Sources'!$E$6:$CW$290,(W$9+$B16),1),INDEX('Hide Sources'!$E$6:$CW$290,(W$9+$B16),$C$8)))</f>
        <v/>
      </c>
      <c r="X17" s="69"/>
      <c r="Y17" s="66" t="str">
        <f>IF(INDEX('Hide Sources'!$E$6:$CW$290,(Y$9+$B16),$C$8)="","",IF(INDEX('Hide Sources'!$E$6:$CW$290,(Y$9+$B16),$C$8)="x",INDEX('Hide Sources'!$E$6:$CW$290,(Y$9+$B16),1),INDEX('Hide Sources'!$E$6:$CW$290,(Y$9+$B16),$C$8)))</f>
        <v/>
      </c>
      <c r="Z17" s="69"/>
      <c r="AA17" s="66" t="str">
        <f>IF(INDEX('Hide Sources'!$E$6:$CW$290,(AA$9+$B16),$C$8)="","",IF(INDEX('Hide Sources'!$E$6:$CW$290,(AA$9+$B16),$C$8)="x",INDEX('Hide Sources'!$E$6:$CW$290,(AA$9+$B16),1),INDEX('Hide Sources'!$E$6:$CW$290,(AA$9+$B16),$C$8)))</f>
        <v/>
      </c>
      <c r="AB17" s="69"/>
      <c r="AC17" s="66" t="str">
        <f>IF(INDEX('Hide Sources'!$E$6:$CW$290,(AC$9+$B16),$C$8)="","",IF(INDEX('Hide Sources'!$E$6:$CW$290,(AC$9+$B16),$C$8)="x",INDEX('Hide Sources'!$E$6:$CW$290,(AC$9+$B16),1),INDEX('Hide Sources'!$E$6:$CW$290,(AC$9+$B16),$C$8)))</f>
        <v/>
      </c>
      <c r="AD17" s="69"/>
      <c r="AE17" s="66" t="str">
        <f>IF(INDEX('Hide Sources'!$E$6:$CW$290,(AE$9+$B16),$C$8)="","",IF(INDEX('Hide Sources'!$E$6:$CW$290,(AE$9+$B16),$C$8)="x",INDEX('Hide Sources'!$E$6:$CW$290,(AE$9+$B16),1),INDEX('Hide Sources'!$E$6:$CW$290,(AE$9+$B16),$C$8)))</f>
        <v/>
      </c>
      <c r="AF17" s="69"/>
      <c r="AI17" s="38" t="str">
        <f t="shared" si="1"/>
        <v/>
      </c>
      <c r="AJ17" s="11" t="str">
        <f t="shared" si="2"/>
        <v/>
      </c>
      <c r="AK17" s="11" t="str">
        <f t="shared" si="3"/>
        <v/>
      </c>
      <c r="AL17" s="11" t="str">
        <f t="shared" si="4"/>
        <v/>
      </c>
      <c r="AM17" s="11" t="str">
        <f t="shared" si="5"/>
        <v/>
      </c>
      <c r="AN17" s="11" t="str">
        <f t="shared" si="6"/>
        <v/>
      </c>
      <c r="AO17" s="11" t="str">
        <f t="shared" si="7"/>
        <v/>
      </c>
      <c r="AP17" s="11" t="str">
        <f t="shared" si="8"/>
        <v/>
      </c>
      <c r="AQ17" s="11" t="str">
        <f t="shared" si="9"/>
        <v/>
      </c>
      <c r="AR17" s="11" t="str">
        <f t="shared" si="10"/>
        <v/>
      </c>
      <c r="AS17" s="11" t="str">
        <f t="shared" si="11"/>
        <v/>
      </c>
      <c r="AT17" s="11" t="str">
        <f t="shared" si="12"/>
        <v/>
      </c>
      <c r="AU17" s="11" t="str">
        <f t="shared" si="13"/>
        <v/>
      </c>
      <c r="AV17" s="11" t="str">
        <f t="shared" si="14"/>
        <v/>
      </c>
      <c r="AW17" s="11" t="str">
        <f t="shared" si="15"/>
        <v/>
      </c>
      <c r="AX17" s="11" t="str">
        <f t="shared" si="16"/>
        <v/>
      </c>
      <c r="AY17" s="11" t="str">
        <f t="shared" si="17"/>
        <v/>
      </c>
      <c r="AZ17" s="11" t="str">
        <f t="shared" si="18"/>
        <v/>
      </c>
      <c r="BA17" s="11" t="str">
        <f t="shared" si="19"/>
        <v/>
      </c>
      <c r="BB17" s="11" t="str">
        <f t="shared" si="20"/>
        <v/>
      </c>
      <c r="BC17" s="11" t="str">
        <f t="shared" si="21"/>
        <v/>
      </c>
      <c r="BD17" s="11" t="str">
        <f t="shared" si="22"/>
        <v/>
      </c>
      <c r="BE17" s="11" t="str">
        <f t="shared" si="23"/>
        <v/>
      </c>
      <c r="BF17" s="11" t="str">
        <f t="shared" si="24"/>
        <v/>
      </c>
      <c r="BG17" s="11" t="str">
        <f t="shared" si="25"/>
        <v/>
      </c>
      <c r="BH17" s="11" t="str">
        <f t="shared" si="26"/>
        <v/>
      </c>
      <c r="BI17" s="11" t="str">
        <f t="shared" si="27"/>
        <v/>
      </c>
      <c r="BJ17" s="11" t="str">
        <f t="shared" si="28"/>
        <v/>
      </c>
      <c r="BK17" s="11" t="str">
        <f t="shared" si="29"/>
        <v/>
      </c>
      <c r="BL17" s="62" t="str">
        <f t="shared" si="30"/>
        <v/>
      </c>
      <c r="BO17" s="38" t="b">
        <f t="shared" si="74"/>
        <v>0</v>
      </c>
      <c r="BP17" s="11" t="b">
        <f t="shared" si="31"/>
        <v>0</v>
      </c>
      <c r="BQ17" s="11" t="b">
        <f t="shared" si="32"/>
        <v>0</v>
      </c>
      <c r="BR17" s="11" t="b">
        <f t="shared" si="33"/>
        <v>0</v>
      </c>
      <c r="BS17" s="11" t="b">
        <f t="shared" si="34"/>
        <v>0</v>
      </c>
      <c r="BT17" s="11" t="b">
        <f t="shared" si="35"/>
        <v>0</v>
      </c>
      <c r="BU17" s="11" t="b">
        <f t="shared" si="36"/>
        <v>0</v>
      </c>
      <c r="BV17" s="11" t="b">
        <f t="shared" si="37"/>
        <v>0</v>
      </c>
      <c r="BW17" s="11" t="b">
        <f t="shared" si="38"/>
        <v>0</v>
      </c>
      <c r="BX17" s="11" t="b">
        <f t="shared" si="39"/>
        <v>0</v>
      </c>
      <c r="BY17" s="11" t="b">
        <f t="shared" si="40"/>
        <v>0</v>
      </c>
      <c r="BZ17" s="11" t="b">
        <f t="shared" si="41"/>
        <v>0</v>
      </c>
      <c r="CA17" s="11" t="b">
        <f t="shared" si="42"/>
        <v>0</v>
      </c>
      <c r="CB17" s="11" t="b">
        <f t="shared" si="43"/>
        <v>0</v>
      </c>
      <c r="CC17" s="62" t="b">
        <f t="shared" si="44"/>
        <v>0</v>
      </c>
      <c r="CF17" s="31" t="str">
        <f t="shared" si="75"/>
        <v/>
      </c>
      <c r="CG17" s="16" t="str">
        <f t="shared" si="45"/>
        <v/>
      </c>
      <c r="CH17" s="16" t="str">
        <f t="shared" si="46"/>
        <v/>
      </c>
      <c r="CI17" s="16" t="str">
        <f t="shared" si="47"/>
        <v/>
      </c>
      <c r="CJ17" s="16" t="str">
        <f t="shared" si="48"/>
        <v/>
      </c>
      <c r="CK17" s="16" t="str">
        <f t="shared" si="49"/>
        <v/>
      </c>
      <c r="CL17" s="16" t="str">
        <f t="shared" si="50"/>
        <v/>
      </c>
      <c r="CM17" s="16" t="str">
        <f t="shared" si="51"/>
        <v/>
      </c>
      <c r="CN17" s="16" t="str">
        <f t="shared" si="52"/>
        <v/>
      </c>
      <c r="CO17" s="16" t="str">
        <f t="shared" si="53"/>
        <v/>
      </c>
      <c r="CP17" s="16" t="str">
        <f t="shared" si="54"/>
        <v/>
      </c>
      <c r="CQ17" s="16" t="str">
        <f t="shared" si="55"/>
        <v/>
      </c>
      <c r="CR17" s="16" t="str">
        <f t="shared" si="56"/>
        <v/>
      </c>
      <c r="CS17" s="16" t="str">
        <f t="shared" si="57"/>
        <v/>
      </c>
      <c r="CT17" s="88" t="str">
        <f t="shared" si="58"/>
        <v/>
      </c>
      <c r="CW17" s="31" t="str">
        <f t="shared" si="59"/>
        <v/>
      </c>
      <c r="CX17" s="16" t="str">
        <f t="shared" si="60"/>
        <v/>
      </c>
      <c r="CY17" s="16" t="str">
        <f t="shared" si="61"/>
        <v/>
      </c>
      <c r="CZ17" s="16" t="str">
        <f t="shared" si="62"/>
        <v/>
      </c>
      <c r="DA17" s="16" t="str">
        <f t="shared" si="63"/>
        <v/>
      </c>
      <c r="DB17" s="16" t="str">
        <f t="shared" si="64"/>
        <v/>
      </c>
      <c r="DC17" s="16" t="str">
        <f t="shared" si="65"/>
        <v/>
      </c>
      <c r="DD17" s="16" t="str">
        <f t="shared" si="66"/>
        <v/>
      </c>
      <c r="DE17" s="16" t="str">
        <f t="shared" si="67"/>
        <v/>
      </c>
      <c r="DF17" s="16" t="str">
        <f t="shared" si="68"/>
        <v/>
      </c>
      <c r="DG17" s="16" t="str">
        <f t="shared" si="69"/>
        <v/>
      </c>
      <c r="DH17" s="16" t="str">
        <f t="shared" si="70"/>
        <v/>
      </c>
      <c r="DI17" s="16" t="str">
        <f t="shared" si="71"/>
        <v/>
      </c>
      <c r="DJ17" s="16" t="str">
        <f t="shared" si="72"/>
        <v/>
      </c>
      <c r="DK17" s="88" t="str">
        <f t="shared" si="73"/>
        <v/>
      </c>
    </row>
    <row r="18" spans="2:115" ht="45" customHeight="1" x14ac:dyDescent="0.25">
      <c r="B18" s="58">
        <v>7</v>
      </c>
      <c r="C18" s="66" t="str">
        <f>IF(INDEX('Hide Sources'!$E$6:$CW$290,(C$9+$B17),$C$8)="","",IF(INDEX('Hide Sources'!$E$6:$CW$290,(C$9+$B17),$C$8)="x",INDEX('Hide Sources'!$E$6:$CW$290,(C$9+$B17),1),INDEX('Hide Sources'!$E$6:$CW$290,(C$9+$B17),$C$8)))</f>
        <v/>
      </c>
      <c r="D18" s="69"/>
      <c r="E18" s="66" t="str">
        <f>IF(INDEX('Hide Sources'!$E$6:$CW$290,(E$9+$B17),$C$8)="","",IF(INDEX('Hide Sources'!$E$6:$CW$290,(E$9+$B17),$C$8)="x",INDEX('Hide Sources'!$E$6:$CW$290,(E$9+$B17),1),INDEX('Hide Sources'!$E$6:$CW$290,(E$9+$B17),$C$8)))</f>
        <v/>
      </c>
      <c r="F18" s="69"/>
      <c r="G18" s="66" t="str">
        <f>IF(INDEX('Hide Sources'!$E$6:$CW$290,(G$9+$B17),$C$8)="","",IF(INDEX('Hide Sources'!$E$6:$CW$290,(G$9+$B17),$C$8)="x",INDEX('Hide Sources'!$E$6:$CW$290,(G$9+$B17),1),INDEX('Hide Sources'!$E$6:$CW$290,(G$9+$B17),$C$8)))</f>
        <v/>
      </c>
      <c r="H18" s="69"/>
      <c r="I18" s="66" t="str">
        <f>IF(INDEX('Hide Sources'!$E$6:$CW$290,(I$9+$B17),$C$8)="","",IF(INDEX('Hide Sources'!$E$6:$CW$290,(I$9+$B17),$C$8)="x",INDEX('Hide Sources'!$E$6:$CW$290,(I$9+$B17),1),INDEX('Hide Sources'!$E$6:$CW$290,(I$9+$B17),$C$8)))</f>
        <v/>
      </c>
      <c r="J18" s="69"/>
      <c r="K18" s="66" t="str">
        <f>IF(INDEX('Hide Sources'!$E$6:$CW$290,(K$9+$B17),$C$8)="","",IF(INDEX('Hide Sources'!$E$6:$CW$290,(K$9+$B17),$C$8)="x",INDEX('Hide Sources'!$E$6:$CW$290,(K$9+$B17),1),INDEX('Hide Sources'!$E$6:$CW$290,(K$9+$B17),$C$8)))</f>
        <v/>
      </c>
      <c r="L18" s="69"/>
      <c r="M18" s="66" t="str">
        <f>IF(INDEX('Hide Sources'!$E$6:$CW$290,(M$9+$B17),$C$8)="","",IF(INDEX('Hide Sources'!$E$6:$CW$290,(M$9+$B17),$C$8)="x",INDEX('Hide Sources'!$E$6:$CW$290,(M$9+$B17),1),INDEX('Hide Sources'!$E$6:$CW$290,(M$9+$B17),$C$8)))</f>
        <v/>
      </c>
      <c r="N18" s="69"/>
      <c r="O18" s="66" t="str">
        <f>IF(INDEX('Hide Sources'!$E$6:$CW$290,(O$9+$B17),$C$8)="","",IF(INDEX('Hide Sources'!$E$6:$CW$290,(O$9+$B17),$C$8)="x",INDEX('Hide Sources'!$E$6:$CW$290,(O$9+$B17),1),INDEX('Hide Sources'!$E$6:$CW$290,(O$9+$B17),$C$8)))</f>
        <v/>
      </c>
      <c r="P18" s="69"/>
      <c r="Q18" s="66" t="str">
        <f>IF(INDEX('Hide Sources'!$E$6:$CW$290,(Q$9+$B17),$C$8)="","",IF(INDEX('Hide Sources'!$E$6:$CW$290,(Q$9+$B17),$C$8)="x",INDEX('Hide Sources'!$E$6:$CW$290,(Q$9+$B17),1),INDEX('Hide Sources'!$E$6:$CW$290,(Q$9+$B17),$C$8)))</f>
        <v/>
      </c>
      <c r="R18" s="69"/>
      <c r="S18" s="66" t="str">
        <f>IF(INDEX('Hide Sources'!$E$6:$CW$290,(S$9+$B17),$C$8)="","",IF(INDEX('Hide Sources'!$E$6:$CW$290,(S$9+$B17),$C$8)="x",INDEX('Hide Sources'!$E$6:$CW$290,(S$9+$B17),1),INDEX('Hide Sources'!$E$6:$CW$290,(S$9+$B17),$C$8)))</f>
        <v/>
      </c>
      <c r="T18" s="69"/>
      <c r="U18" s="66" t="str">
        <f>IF(INDEX('Hide Sources'!$E$6:$CW$290,(U$9+$B17),$C$8)="","",IF(INDEX('Hide Sources'!$E$6:$CW$290,(U$9+$B17),$C$8)="x",INDEX('Hide Sources'!$E$6:$CW$290,(U$9+$B17),1),INDEX('Hide Sources'!$E$6:$CW$290,(U$9+$B17),$C$8)))</f>
        <v/>
      </c>
      <c r="V18" s="69"/>
      <c r="W18" s="66" t="str">
        <f>IF(INDEX('Hide Sources'!$E$6:$CW$290,(W$9+$B17),$C$8)="","",IF(INDEX('Hide Sources'!$E$6:$CW$290,(W$9+$B17),$C$8)="x",INDEX('Hide Sources'!$E$6:$CW$290,(W$9+$B17),1),INDEX('Hide Sources'!$E$6:$CW$290,(W$9+$B17),$C$8)))</f>
        <v/>
      </c>
      <c r="X18" s="69"/>
      <c r="Y18" s="66" t="str">
        <f>IF(INDEX('Hide Sources'!$E$6:$CW$290,(Y$9+$B17),$C$8)="","",IF(INDEX('Hide Sources'!$E$6:$CW$290,(Y$9+$B17),$C$8)="x",INDEX('Hide Sources'!$E$6:$CW$290,(Y$9+$B17),1),INDEX('Hide Sources'!$E$6:$CW$290,(Y$9+$B17),$C$8)))</f>
        <v/>
      </c>
      <c r="Z18" s="69"/>
      <c r="AA18" s="66" t="str">
        <f>IF(INDEX('Hide Sources'!$E$6:$CW$290,(AA$9+$B17),$C$8)="","",IF(INDEX('Hide Sources'!$E$6:$CW$290,(AA$9+$B17),$C$8)="x",INDEX('Hide Sources'!$E$6:$CW$290,(AA$9+$B17),1),INDEX('Hide Sources'!$E$6:$CW$290,(AA$9+$B17),$C$8)))</f>
        <v/>
      </c>
      <c r="AB18" s="69"/>
      <c r="AC18" s="66" t="str">
        <f>IF(INDEX('Hide Sources'!$E$6:$CW$290,(AC$9+$B17),$C$8)="","",IF(INDEX('Hide Sources'!$E$6:$CW$290,(AC$9+$B17),$C$8)="x",INDEX('Hide Sources'!$E$6:$CW$290,(AC$9+$B17),1),INDEX('Hide Sources'!$E$6:$CW$290,(AC$9+$B17),$C$8)))</f>
        <v/>
      </c>
      <c r="AD18" s="69"/>
      <c r="AE18" s="66" t="str">
        <f>IF(INDEX('Hide Sources'!$E$6:$CW$290,(AE$9+$B17),$C$8)="","",IF(INDEX('Hide Sources'!$E$6:$CW$290,(AE$9+$B17),$C$8)="x",INDEX('Hide Sources'!$E$6:$CW$290,(AE$9+$B17),1),INDEX('Hide Sources'!$E$6:$CW$290,(AE$9+$B17),$C$8)))</f>
        <v/>
      </c>
      <c r="AF18" s="69"/>
      <c r="AI18" s="38" t="str">
        <f t="shared" si="1"/>
        <v/>
      </c>
      <c r="AJ18" s="11" t="str">
        <f t="shared" si="2"/>
        <v/>
      </c>
      <c r="AK18" s="11" t="str">
        <f t="shared" si="3"/>
        <v/>
      </c>
      <c r="AL18" s="11" t="str">
        <f t="shared" si="4"/>
        <v/>
      </c>
      <c r="AM18" s="11" t="str">
        <f t="shared" si="5"/>
        <v/>
      </c>
      <c r="AN18" s="11" t="str">
        <f t="shared" si="6"/>
        <v/>
      </c>
      <c r="AO18" s="11" t="str">
        <f t="shared" si="7"/>
        <v/>
      </c>
      <c r="AP18" s="11" t="str">
        <f t="shared" si="8"/>
        <v/>
      </c>
      <c r="AQ18" s="11" t="str">
        <f t="shared" si="9"/>
        <v/>
      </c>
      <c r="AR18" s="11" t="str">
        <f t="shared" si="10"/>
        <v/>
      </c>
      <c r="AS18" s="11" t="str">
        <f t="shared" si="11"/>
        <v/>
      </c>
      <c r="AT18" s="11" t="str">
        <f t="shared" si="12"/>
        <v/>
      </c>
      <c r="AU18" s="11" t="str">
        <f t="shared" si="13"/>
        <v/>
      </c>
      <c r="AV18" s="11" t="str">
        <f t="shared" si="14"/>
        <v/>
      </c>
      <c r="AW18" s="11" t="str">
        <f t="shared" si="15"/>
        <v/>
      </c>
      <c r="AX18" s="11" t="str">
        <f t="shared" si="16"/>
        <v/>
      </c>
      <c r="AY18" s="11" t="str">
        <f t="shared" si="17"/>
        <v/>
      </c>
      <c r="AZ18" s="11" t="str">
        <f t="shared" si="18"/>
        <v/>
      </c>
      <c r="BA18" s="11" t="str">
        <f t="shared" si="19"/>
        <v/>
      </c>
      <c r="BB18" s="11" t="str">
        <f t="shared" si="20"/>
        <v/>
      </c>
      <c r="BC18" s="11" t="str">
        <f t="shared" si="21"/>
        <v/>
      </c>
      <c r="BD18" s="11" t="str">
        <f t="shared" si="22"/>
        <v/>
      </c>
      <c r="BE18" s="11" t="str">
        <f t="shared" si="23"/>
        <v/>
      </c>
      <c r="BF18" s="11" t="str">
        <f t="shared" si="24"/>
        <v/>
      </c>
      <c r="BG18" s="11" t="str">
        <f t="shared" si="25"/>
        <v/>
      </c>
      <c r="BH18" s="11" t="str">
        <f t="shared" si="26"/>
        <v/>
      </c>
      <c r="BI18" s="11" t="str">
        <f t="shared" si="27"/>
        <v/>
      </c>
      <c r="BJ18" s="11" t="str">
        <f t="shared" si="28"/>
        <v/>
      </c>
      <c r="BK18" s="11" t="str">
        <f t="shared" si="29"/>
        <v/>
      </c>
      <c r="BL18" s="62" t="str">
        <f t="shared" si="30"/>
        <v/>
      </c>
      <c r="BO18" s="38" t="b">
        <f t="shared" si="74"/>
        <v>0</v>
      </c>
      <c r="BP18" s="11" t="b">
        <f t="shared" si="31"/>
        <v>0</v>
      </c>
      <c r="BQ18" s="11" t="b">
        <f t="shared" si="32"/>
        <v>0</v>
      </c>
      <c r="BR18" s="11" t="b">
        <f t="shared" si="33"/>
        <v>0</v>
      </c>
      <c r="BS18" s="11" t="b">
        <f t="shared" si="34"/>
        <v>0</v>
      </c>
      <c r="BT18" s="11" t="b">
        <f t="shared" si="35"/>
        <v>0</v>
      </c>
      <c r="BU18" s="11" t="b">
        <f t="shared" si="36"/>
        <v>0</v>
      </c>
      <c r="BV18" s="11" t="b">
        <f t="shared" si="37"/>
        <v>0</v>
      </c>
      <c r="BW18" s="11" t="b">
        <f t="shared" si="38"/>
        <v>0</v>
      </c>
      <c r="BX18" s="11" t="b">
        <f t="shared" si="39"/>
        <v>0</v>
      </c>
      <c r="BY18" s="11" t="b">
        <f t="shared" si="40"/>
        <v>0</v>
      </c>
      <c r="BZ18" s="11" t="b">
        <f t="shared" si="41"/>
        <v>0</v>
      </c>
      <c r="CA18" s="11" t="b">
        <f t="shared" si="42"/>
        <v>0</v>
      </c>
      <c r="CB18" s="11" t="b">
        <f t="shared" si="43"/>
        <v>0</v>
      </c>
      <c r="CC18" s="62" t="b">
        <f t="shared" si="44"/>
        <v>0</v>
      </c>
      <c r="CF18" s="31" t="str">
        <f t="shared" si="75"/>
        <v/>
      </c>
      <c r="CG18" s="16" t="str">
        <f t="shared" si="45"/>
        <v/>
      </c>
      <c r="CH18" s="16" t="str">
        <f t="shared" si="46"/>
        <v/>
      </c>
      <c r="CI18" s="16" t="str">
        <f t="shared" si="47"/>
        <v/>
      </c>
      <c r="CJ18" s="16" t="str">
        <f t="shared" si="48"/>
        <v/>
      </c>
      <c r="CK18" s="16" t="str">
        <f t="shared" ref="CK18:CK30" si="76">IF(N18="","",N18)</f>
        <v/>
      </c>
      <c r="CL18" s="16" t="str">
        <f t="shared" ref="CL18:CL30" si="77">IF(P18="","",P18)</f>
        <v/>
      </c>
      <c r="CM18" s="16" t="str">
        <f t="shared" ref="CM18:CM30" si="78">IF(R18="","",R18)</f>
        <v/>
      </c>
      <c r="CN18" s="16" t="str">
        <f t="shared" ref="CN18:CN30" si="79">IF(T18="","",T18)</f>
        <v/>
      </c>
      <c r="CO18" s="16" t="str">
        <f t="shared" ref="CO18:CO30" si="80">IF(V18="","",V18)</f>
        <v/>
      </c>
      <c r="CP18" s="16" t="str">
        <f t="shared" ref="CP18:CP30" si="81">IF(X18="","",X18)</f>
        <v/>
      </c>
      <c r="CQ18" s="16" t="str">
        <f t="shared" ref="CQ18:CQ30" si="82">IF(Z18="","",Z18)</f>
        <v/>
      </c>
      <c r="CR18" s="16" t="str">
        <f t="shared" ref="CR18:CR30" si="83">IF(AB18="","",AB18)</f>
        <v/>
      </c>
      <c r="CS18" s="16" t="str">
        <f t="shared" ref="CS18:CS30" si="84">IF(AD18="","",AD18)</f>
        <v/>
      </c>
      <c r="CT18" s="88" t="str">
        <f t="shared" ref="CT18:CT30" si="85">IF(AF18="","",AF18)</f>
        <v/>
      </c>
      <c r="CW18" s="31" t="str">
        <f t="shared" si="59"/>
        <v/>
      </c>
      <c r="CX18" s="16" t="str">
        <f t="shared" si="60"/>
        <v/>
      </c>
      <c r="CY18" s="16" t="str">
        <f t="shared" si="61"/>
        <v/>
      </c>
      <c r="CZ18" s="16" t="str">
        <f t="shared" si="62"/>
        <v/>
      </c>
      <c r="DA18" s="16" t="str">
        <f t="shared" si="63"/>
        <v/>
      </c>
      <c r="DB18" s="16" t="str">
        <f t="shared" si="64"/>
        <v/>
      </c>
      <c r="DC18" s="16" t="str">
        <f t="shared" si="65"/>
        <v/>
      </c>
      <c r="DD18" s="16" t="str">
        <f t="shared" si="66"/>
        <v/>
      </c>
      <c r="DE18" s="16" t="str">
        <f t="shared" si="67"/>
        <v/>
      </c>
      <c r="DF18" s="16" t="str">
        <f t="shared" si="68"/>
        <v/>
      </c>
      <c r="DG18" s="16" t="str">
        <f t="shared" si="69"/>
        <v/>
      </c>
      <c r="DH18" s="16" t="str">
        <f t="shared" si="70"/>
        <v/>
      </c>
      <c r="DI18" s="16" t="str">
        <f t="shared" si="71"/>
        <v/>
      </c>
      <c r="DJ18" s="16" t="str">
        <f t="shared" si="72"/>
        <v/>
      </c>
      <c r="DK18" s="88" t="str">
        <f t="shared" si="73"/>
        <v/>
      </c>
    </row>
    <row r="19" spans="2:115" ht="45" customHeight="1" x14ac:dyDescent="0.25">
      <c r="B19" s="58">
        <v>8</v>
      </c>
      <c r="C19" s="66" t="str">
        <f>IF(INDEX('Hide Sources'!$E$6:$CW$290,(C$9+$B18),$C$8)="","",IF(INDEX('Hide Sources'!$E$6:$CW$290,(C$9+$B18),$C$8)="x",INDEX('Hide Sources'!$E$6:$CW$290,(C$9+$B18),1),INDEX('Hide Sources'!$E$6:$CW$290,(C$9+$B18),$C$8)))</f>
        <v/>
      </c>
      <c r="D19" s="69"/>
      <c r="E19" s="66" t="str">
        <f>IF(INDEX('Hide Sources'!$E$6:$CW$290,(E$9+$B18),$C$8)="","",IF(INDEX('Hide Sources'!$E$6:$CW$290,(E$9+$B18),$C$8)="x",INDEX('Hide Sources'!$E$6:$CW$290,(E$9+$B18),1),INDEX('Hide Sources'!$E$6:$CW$290,(E$9+$B18),$C$8)))</f>
        <v/>
      </c>
      <c r="F19" s="69"/>
      <c r="G19" s="66" t="str">
        <f>IF(INDEX('Hide Sources'!$E$6:$CW$290,(G$9+$B18),$C$8)="","",IF(INDEX('Hide Sources'!$E$6:$CW$290,(G$9+$B18),$C$8)="x",INDEX('Hide Sources'!$E$6:$CW$290,(G$9+$B18),1),INDEX('Hide Sources'!$E$6:$CW$290,(G$9+$B18),$C$8)))</f>
        <v/>
      </c>
      <c r="H19" s="69"/>
      <c r="I19" s="66" t="str">
        <f>IF(INDEX('Hide Sources'!$E$6:$CW$290,(I$9+$B18),$C$8)="","",IF(INDEX('Hide Sources'!$E$6:$CW$290,(I$9+$B18),$C$8)="x",INDEX('Hide Sources'!$E$6:$CW$290,(I$9+$B18),1),INDEX('Hide Sources'!$E$6:$CW$290,(I$9+$B18),$C$8)))</f>
        <v/>
      </c>
      <c r="J19" s="69"/>
      <c r="K19" s="66" t="str">
        <f>IF(INDEX('Hide Sources'!$E$6:$CW$290,(K$9+$B18),$C$8)="","",IF(INDEX('Hide Sources'!$E$6:$CW$290,(K$9+$B18),$C$8)="x",INDEX('Hide Sources'!$E$6:$CW$290,(K$9+$B18),1),INDEX('Hide Sources'!$E$6:$CW$290,(K$9+$B18),$C$8)))</f>
        <v/>
      </c>
      <c r="L19" s="69"/>
      <c r="M19" s="66" t="str">
        <f>IF(INDEX('Hide Sources'!$E$6:$CW$290,(M$9+$B18),$C$8)="","",IF(INDEX('Hide Sources'!$E$6:$CW$290,(M$9+$B18),$C$8)="x",INDEX('Hide Sources'!$E$6:$CW$290,(M$9+$B18),1),INDEX('Hide Sources'!$E$6:$CW$290,(M$9+$B18),$C$8)))</f>
        <v/>
      </c>
      <c r="N19" s="69"/>
      <c r="O19" s="66" t="str">
        <f>IF(INDEX('Hide Sources'!$E$6:$CW$290,(O$9+$B18),$C$8)="","",IF(INDEX('Hide Sources'!$E$6:$CW$290,(O$9+$B18),$C$8)="x",INDEX('Hide Sources'!$E$6:$CW$290,(O$9+$B18),1),INDEX('Hide Sources'!$E$6:$CW$290,(O$9+$B18),$C$8)))</f>
        <v/>
      </c>
      <c r="P19" s="69"/>
      <c r="Q19" s="66" t="str">
        <f>IF(INDEX('Hide Sources'!$E$6:$CW$290,(Q$9+$B18),$C$8)="","",IF(INDEX('Hide Sources'!$E$6:$CW$290,(Q$9+$B18),$C$8)="x",INDEX('Hide Sources'!$E$6:$CW$290,(Q$9+$B18),1),INDEX('Hide Sources'!$E$6:$CW$290,(Q$9+$B18),$C$8)))</f>
        <v/>
      </c>
      <c r="R19" s="69"/>
      <c r="S19" s="66" t="str">
        <f>IF(INDEX('Hide Sources'!$E$6:$CW$290,(S$9+$B18),$C$8)="","",IF(INDEX('Hide Sources'!$E$6:$CW$290,(S$9+$B18),$C$8)="x",INDEX('Hide Sources'!$E$6:$CW$290,(S$9+$B18),1),INDEX('Hide Sources'!$E$6:$CW$290,(S$9+$B18),$C$8)))</f>
        <v/>
      </c>
      <c r="T19" s="69"/>
      <c r="U19" s="66" t="str">
        <f>IF(INDEX('Hide Sources'!$E$6:$CW$290,(U$9+$B18),$C$8)="","",IF(INDEX('Hide Sources'!$E$6:$CW$290,(U$9+$B18),$C$8)="x",INDEX('Hide Sources'!$E$6:$CW$290,(U$9+$B18),1),INDEX('Hide Sources'!$E$6:$CW$290,(U$9+$B18),$C$8)))</f>
        <v/>
      </c>
      <c r="V19" s="69"/>
      <c r="W19" s="66" t="str">
        <f>IF(INDEX('Hide Sources'!$E$6:$CW$290,(W$9+$B18),$C$8)="","",IF(INDEX('Hide Sources'!$E$6:$CW$290,(W$9+$B18),$C$8)="x",INDEX('Hide Sources'!$E$6:$CW$290,(W$9+$B18),1),INDEX('Hide Sources'!$E$6:$CW$290,(W$9+$B18),$C$8)))</f>
        <v/>
      </c>
      <c r="X19" s="69"/>
      <c r="Y19" s="66" t="str">
        <f>IF(INDEX('Hide Sources'!$E$6:$CW$290,(Y$9+$B18),$C$8)="","",IF(INDEX('Hide Sources'!$E$6:$CW$290,(Y$9+$B18),$C$8)="x",INDEX('Hide Sources'!$E$6:$CW$290,(Y$9+$B18),1),INDEX('Hide Sources'!$E$6:$CW$290,(Y$9+$B18),$C$8)))</f>
        <v/>
      </c>
      <c r="Z19" s="69"/>
      <c r="AA19" s="66" t="str">
        <f>IF(INDEX('Hide Sources'!$E$6:$CW$290,(AA$9+$B18),$C$8)="","",IF(INDEX('Hide Sources'!$E$6:$CW$290,(AA$9+$B18),$C$8)="x",INDEX('Hide Sources'!$E$6:$CW$290,(AA$9+$B18),1),INDEX('Hide Sources'!$E$6:$CW$290,(AA$9+$B18),$C$8)))</f>
        <v/>
      </c>
      <c r="AB19" s="69"/>
      <c r="AC19" s="66" t="str">
        <f>IF(INDEX('Hide Sources'!$E$6:$CW$290,(AC$9+$B18),$C$8)="","",IF(INDEX('Hide Sources'!$E$6:$CW$290,(AC$9+$B18),$C$8)="x",INDEX('Hide Sources'!$E$6:$CW$290,(AC$9+$B18),1),INDEX('Hide Sources'!$E$6:$CW$290,(AC$9+$B18),$C$8)))</f>
        <v/>
      </c>
      <c r="AD19" s="69"/>
      <c r="AE19" s="66" t="str">
        <f>IF(INDEX('Hide Sources'!$E$6:$CW$290,(AE$9+$B18),$C$8)="","",IF(INDEX('Hide Sources'!$E$6:$CW$290,(AE$9+$B18),$C$8)="x",INDEX('Hide Sources'!$E$6:$CW$290,(AE$9+$B18),1),INDEX('Hide Sources'!$E$6:$CW$290,(AE$9+$B18),$C$8)))</f>
        <v/>
      </c>
      <c r="AF19" s="69"/>
      <c r="AI19" s="38" t="str">
        <f t="shared" si="1"/>
        <v/>
      </c>
      <c r="AJ19" s="11" t="str">
        <f t="shared" si="2"/>
        <v/>
      </c>
      <c r="AK19" s="11" t="str">
        <f t="shared" si="3"/>
        <v/>
      </c>
      <c r="AL19" s="11" t="str">
        <f t="shared" si="4"/>
        <v/>
      </c>
      <c r="AM19" s="11" t="str">
        <f t="shared" si="5"/>
        <v/>
      </c>
      <c r="AN19" s="11" t="str">
        <f t="shared" si="6"/>
        <v/>
      </c>
      <c r="AO19" s="11" t="str">
        <f t="shared" si="7"/>
        <v/>
      </c>
      <c r="AP19" s="11" t="str">
        <f t="shared" si="8"/>
        <v/>
      </c>
      <c r="AQ19" s="11" t="str">
        <f t="shared" si="9"/>
        <v/>
      </c>
      <c r="AR19" s="11" t="str">
        <f t="shared" si="10"/>
        <v/>
      </c>
      <c r="AS19" s="11" t="str">
        <f t="shared" si="11"/>
        <v/>
      </c>
      <c r="AT19" s="11" t="str">
        <f t="shared" si="12"/>
        <v/>
      </c>
      <c r="AU19" s="11" t="str">
        <f t="shared" si="13"/>
        <v/>
      </c>
      <c r="AV19" s="11" t="str">
        <f t="shared" si="14"/>
        <v/>
      </c>
      <c r="AW19" s="11" t="str">
        <f t="shared" si="15"/>
        <v/>
      </c>
      <c r="AX19" s="11" t="str">
        <f t="shared" si="16"/>
        <v/>
      </c>
      <c r="AY19" s="11" t="str">
        <f t="shared" si="17"/>
        <v/>
      </c>
      <c r="AZ19" s="11" t="str">
        <f t="shared" si="18"/>
        <v/>
      </c>
      <c r="BA19" s="11" t="str">
        <f t="shared" si="19"/>
        <v/>
      </c>
      <c r="BB19" s="11" t="str">
        <f t="shared" si="20"/>
        <v/>
      </c>
      <c r="BC19" s="11" t="str">
        <f t="shared" si="21"/>
        <v/>
      </c>
      <c r="BD19" s="11" t="str">
        <f t="shared" si="22"/>
        <v/>
      </c>
      <c r="BE19" s="11" t="str">
        <f t="shared" si="23"/>
        <v/>
      </c>
      <c r="BF19" s="11" t="str">
        <f t="shared" si="24"/>
        <v/>
      </c>
      <c r="BG19" s="11" t="str">
        <f t="shared" si="25"/>
        <v/>
      </c>
      <c r="BH19" s="11" t="str">
        <f t="shared" si="26"/>
        <v/>
      </c>
      <c r="BI19" s="11" t="str">
        <f t="shared" si="27"/>
        <v/>
      </c>
      <c r="BJ19" s="11" t="str">
        <f t="shared" si="28"/>
        <v/>
      </c>
      <c r="BK19" s="11" t="str">
        <f t="shared" si="29"/>
        <v/>
      </c>
      <c r="BL19" s="62" t="str">
        <f t="shared" si="30"/>
        <v/>
      </c>
      <c r="BO19" s="38" t="b">
        <f t="shared" si="74"/>
        <v>0</v>
      </c>
      <c r="BP19" s="11" t="b">
        <f t="shared" si="31"/>
        <v>0</v>
      </c>
      <c r="BQ19" s="11" t="b">
        <f t="shared" si="32"/>
        <v>0</v>
      </c>
      <c r="BR19" s="11" t="b">
        <f t="shared" si="33"/>
        <v>0</v>
      </c>
      <c r="BS19" s="11" t="b">
        <f t="shared" si="34"/>
        <v>0</v>
      </c>
      <c r="BT19" s="11" t="b">
        <f t="shared" si="35"/>
        <v>0</v>
      </c>
      <c r="BU19" s="11" t="b">
        <f t="shared" si="36"/>
        <v>0</v>
      </c>
      <c r="BV19" s="11" t="b">
        <f t="shared" si="37"/>
        <v>0</v>
      </c>
      <c r="BW19" s="11" t="b">
        <f t="shared" si="38"/>
        <v>0</v>
      </c>
      <c r="BX19" s="11" t="b">
        <f t="shared" si="39"/>
        <v>0</v>
      </c>
      <c r="BY19" s="11" t="b">
        <f t="shared" si="40"/>
        <v>0</v>
      </c>
      <c r="BZ19" s="11" t="b">
        <f t="shared" si="41"/>
        <v>0</v>
      </c>
      <c r="CA19" s="11" t="b">
        <f t="shared" si="42"/>
        <v>0</v>
      </c>
      <c r="CB19" s="11" t="b">
        <f t="shared" si="43"/>
        <v>0</v>
      </c>
      <c r="CC19" s="62" t="b">
        <f t="shared" si="44"/>
        <v>0</v>
      </c>
      <c r="CF19" s="31" t="str">
        <f t="shared" si="75"/>
        <v/>
      </c>
      <c r="CG19" s="16" t="str">
        <f t="shared" ref="CG19:CG30" si="86">IF(F19="","",F19)</f>
        <v/>
      </c>
      <c r="CH19" s="16" t="str">
        <f t="shared" ref="CH19:CH30" si="87">IF(H19="","",H19)</f>
        <v/>
      </c>
      <c r="CI19" s="16" t="str">
        <f t="shared" ref="CI19:CI30" si="88">IF(J19="","",J19)</f>
        <v/>
      </c>
      <c r="CJ19" s="16" t="str">
        <f t="shared" ref="CJ19:CJ30" si="89">IF(L19="","",L19)</f>
        <v/>
      </c>
      <c r="CK19" s="16" t="str">
        <f t="shared" si="76"/>
        <v/>
      </c>
      <c r="CL19" s="16" t="str">
        <f t="shared" si="77"/>
        <v/>
      </c>
      <c r="CM19" s="16" t="str">
        <f t="shared" si="78"/>
        <v/>
      </c>
      <c r="CN19" s="16" t="str">
        <f t="shared" si="79"/>
        <v/>
      </c>
      <c r="CO19" s="16" t="str">
        <f t="shared" si="80"/>
        <v/>
      </c>
      <c r="CP19" s="16" t="str">
        <f t="shared" si="81"/>
        <v/>
      </c>
      <c r="CQ19" s="16" t="str">
        <f t="shared" si="82"/>
        <v/>
      </c>
      <c r="CR19" s="16" t="str">
        <f t="shared" si="83"/>
        <v/>
      </c>
      <c r="CS19" s="16" t="str">
        <f t="shared" si="84"/>
        <v/>
      </c>
      <c r="CT19" s="88" t="str">
        <f t="shared" si="85"/>
        <v/>
      </c>
      <c r="CW19" s="31" t="str">
        <f t="shared" si="59"/>
        <v/>
      </c>
      <c r="CX19" s="16" t="str">
        <f t="shared" si="60"/>
        <v/>
      </c>
      <c r="CY19" s="16" t="str">
        <f t="shared" si="61"/>
        <v/>
      </c>
      <c r="CZ19" s="16" t="str">
        <f t="shared" si="62"/>
        <v/>
      </c>
      <c r="DA19" s="16" t="str">
        <f t="shared" si="63"/>
        <v/>
      </c>
      <c r="DB19" s="16" t="str">
        <f t="shared" si="64"/>
        <v/>
      </c>
      <c r="DC19" s="16" t="str">
        <f t="shared" si="65"/>
        <v/>
      </c>
      <c r="DD19" s="16" t="str">
        <f t="shared" si="66"/>
        <v/>
      </c>
      <c r="DE19" s="16" t="str">
        <f t="shared" si="67"/>
        <v/>
      </c>
      <c r="DF19" s="16" t="str">
        <f t="shared" si="68"/>
        <v/>
      </c>
      <c r="DG19" s="16" t="str">
        <f t="shared" si="69"/>
        <v/>
      </c>
      <c r="DH19" s="16" t="str">
        <f t="shared" si="70"/>
        <v/>
      </c>
      <c r="DI19" s="16" t="str">
        <f t="shared" si="71"/>
        <v/>
      </c>
      <c r="DJ19" s="16" t="str">
        <f t="shared" si="72"/>
        <v/>
      </c>
      <c r="DK19" s="88" t="str">
        <f t="shared" si="73"/>
        <v/>
      </c>
    </row>
    <row r="20" spans="2:115" ht="45" customHeight="1" x14ac:dyDescent="0.25">
      <c r="B20" s="58">
        <v>9</v>
      </c>
      <c r="C20" s="66" t="str">
        <f>IF(INDEX('Hide Sources'!$E$6:$CW$290,(C$9+$B19),$C$8)="","",IF(INDEX('Hide Sources'!$E$6:$CW$290,(C$9+$B19),$C$8)="x",INDEX('Hide Sources'!$E$6:$CW$290,(C$9+$B19),1),INDEX('Hide Sources'!$E$6:$CW$290,(C$9+$B19),$C$8)))</f>
        <v/>
      </c>
      <c r="D20" s="69"/>
      <c r="E20" s="66" t="str">
        <f>IF(INDEX('Hide Sources'!$E$6:$CW$290,(E$9+$B19),$C$8)="","",IF(INDEX('Hide Sources'!$E$6:$CW$290,(E$9+$B19),$C$8)="x",INDEX('Hide Sources'!$E$6:$CW$290,(E$9+$B19),1),INDEX('Hide Sources'!$E$6:$CW$290,(E$9+$B19),$C$8)))</f>
        <v/>
      </c>
      <c r="F20" s="69"/>
      <c r="G20" s="66" t="str">
        <f>IF(INDEX('Hide Sources'!$E$6:$CW$290,(G$9+$B19),$C$8)="","",IF(INDEX('Hide Sources'!$E$6:$CW$290,(G$9+$B19),$C$8)="x",INDEX('Hide Sources'!$E$6:$CW$290,(G$9+$B19),1),INDEX('Hide Sources'!$E$6:$CW$290,(G$9+$B19),$C$8)))</f>
        <v/>
      </c>
      <c r="H20" s="69"/>
      <c r="I20" s="66" t="str">
        <f>IF(INDEX('Hide Sources'!$E$6:$CW$290,(I$9+$B19),$C$8)="","",IF(INDEX('Hide Sources'!$E$6:$CW$290,(I$9+$B19),$C$8)="x",INDEX('Hide Sources'!$E$6:$CW$290,(I$9+$B19),1),INDEX('Hide Sources'!$E$6:$CW$290,(I$9+$B19),$C$8)))</f>
        <v/>
      </c>
      <c r="J20" s="69"/>
      <c r="K20" s="66" t="str">
        <f>IF(INDEX('Hide Sources'!$E$6:$CW$290,(K$9+$B19),$C$8)="","",IF(INDEX('Hide Sources'!$E$6:$CW$290,(K$9+$B19),$C$8)="x",INDEX('Hide Sources'!$E$6:$CW$290,(K$9+$B19),1),INDEX('Hide Sources'!$E$6:$CW$290,(K$9+$B19),$C$8)))</f>
        <v/>
      </c>
      <c r="L20" s="69"/>
      <c r="M20" s="66" t="str">
        <f>IF(INDEX('Hide Sources'!$E$6:$CW$290,(M$9+$B19),$C$8)="","",IF(INDEX('Hide Sources'!$E$6:$CW$290,(M$9+$B19),$C$8)="x",INDEX('Hide Sources'!$E$6:$CW$290,(M$9+$B19),1),INDEX('Hide Sources'!$E$6:$CW$290,(M$9+$B19),$C$8)))</f>
        <v/>
      </c>
      <c r="N20" s="69"/>
      <c r="O20" s="66" t="str">
        <f>IF(INDEX('Hide Sources'!$E$6:$CW$290,(O$9+$B19),$C$8)="","",IF(INDEX('Hide Sources'!$E$6:$CW$290,(O$9+$B19),$C$8)="x",INDEX('Hide Sources'!$E$6:$CW$290,(O$9+$B19),1),INDEX('Hide Sources'!$E$6:$CW$290,(O$9+$B19),$C$8)))</f>
        <v/>
      </c>
      <c r="P20" s="69"/>
      <c r="Q20" s="66" t="str">
        <f>IF(INDEX('Hide Sources'!$E$6:$CW$290,(Q$9+$B19),$C$8)="","",IF(INDEX('Hide Sources'!$E$6:$CW$290,(Q$9+$B19),$C$8)="x",INDEX('Hide Sources'!$E$6:$CW$290,(Q$9+$B19),1),INDEX('Hide Sources'!$E$6:$CW$290,(Q$9+$B19),$C$8)))</f>
        <v/>
      </c>
      <c r="R20" s="69"/>
      <c r="S20" s="66" t="str">
        <f>IF(INDEX('Hide Sources'!$E$6:$CW$290,(S$9+$B19),$C$8)="","",IF(INDEX('Hide Sources'!$E$6:$CW$290,(S$9+$B19),$C$8)="x",INDEX('Hide Sources'!$E$6:$CW$290,(S$9+$B19),1),INDEX('Hide Sources'!$E$6:$CW$290,(S$9+$B19),$C$8)))</f>
        <v/>
      </c>
      <c r="T20" s="69"/>
      <c r="U20" s="66" t="str">
        <f>IF(INDEX('Hide Sources'!$E$6:$CW$290,(U$9+$B19),$C$8)="","",IF(INDEX('Hide Sources'!$E$6:$CW$290,(U$9+$B19),$C$8)="x",INDEX('Hide Sources'!$E$6:$CW$290,(U$9+$B19),1),INDEX('Hide Sources'!$E$6:$CW$290,(U$9+$B19),$C$8)))</f>
        <v/>
      </c>
      <c r="V20" s="69"/>
      <c r="W20" s="66" t="str">
        <f>IF(INDEX('Hide Sources'!$E$6:$CW$290,(W$9+$B19),$C$8)="","",IF(INDEX('Hide Sources'!$E$6:$CW$290,(W$9+$B19),$C$8)="x",INDEX('Hide Sources'!$E$6:$CW$290,(W$9+$B19),1),INDEX('Hide Sources'!$E$6:$CW$290,(W$9+$B19),$C$8)))</f>
        <v/>
      </c>
      <c r="X20" s="69"/>
      <c r="Y20" s="66" t="str">
        <f>IF(INDEX('Hide Sources'!$E$6:$CW$290,(Y$9+$B19),$C$8)="","",IF(INDEX('Hide Sources'!$E$6:$CW$290,(Y$9+$B19),$C$8)="x",INDEX('Hide Sources'!$E$6:$CW$290,(Y$9+$B19),1),INDEX('Hide Sources'!$E$6:$CW$290,(Y$9+$B19),$C$8)))</f>
        <v/>
      </c>
      <c r="Z20" s="69"/>
      <c r="AA20" s="66" t="str">
        <f>IF(INDEX('Hide Sources'!$E$6:$CW$290,(AA$9+$B19),$C$8)="","",IF(INDEX('Hide Sources'!$E$6:$CW$290,(AA$9+$B19),$C$8)="x",INDEX('Hide Sources'!$E$6:$CW$290,(AA$9+$B19),1),INDEX('Hide Sources'!$E$6:$CW$290,(AA$9+$B19),$C$8)))</f>
        <v/>
      </c>
      <c r="AB20" s="69"/>
      <c r="AC20" s="66" t="str">
        <f>IF(INDEX('Hide Sources'!$E$6:$CW$290,(AC$9+$B19),$C$8)="","",IF(INDEX('Hide Sources'!$E$6:$CW$290,(AC$9+$B19),$C$8)="x",INDEX('Hide Sources'!$E$6:$CW$290,(AC$9+$B19),1),INDEX('Hide Sources'!$E$6:$CW$290,(AC$9+$B19),$C$8)))</f>
        <v/>
      </c>
      <c r="AD20" s="69"/>
      <c r="AE20" s="66" t="str">
        <f>IF(INDEX('Hide Sources'!$E$6:$CW$290,(AE$9+$B19),$C$8)="","",IF(INDEX('Hide Sources'!$E$6:$CW$290,(AE$9+$B19),$C$8)="x",INDEX('Hide Sources'!$E$6:$CW$290,(AE$9+$B19),1),INDEX('Hide Sources'!$E$6:$CW$290,(AE$9+$B19),$C$8)))</f>
        <v/>
      </c>
      <c r="AF20" s="69"/>
      <c r="AI20" s="38" t="str">
        <f t="shared" si="1"/>
        <v/>
      </c>
      <c r="AJ20" s="11" t="str">
        <f t="shared" si="2"/>
        <v/>
      </c>
      <c r="AK20" s="11" t="str">
        <f t="shared" si="3"/>
        <v/>
      </c>
      <c r="AL20" s="11" t="str">
        <f t="shared" si="4"/>
        <v/>
      </c>
      <c r="AM20" s="11" t="str">
        <f t="shared" si="5"/>
        <v/>
      </c>
      <c r="AN20" s="11" t="str">
        <f t="shared" si="6"/>
        <v/>
      </c>
      <c r="AO20" s="11" t="str">
        <f t="shared" si="7"/>
        <v/>
      </c>
      <c r="AP20" s="11" t="str">
        <f t="shared" si="8"/>
        <v/>
      </c>
      <c r="AQ20" s="11" t="str">
        <f t="shared" si="9"/>
        <v/>
      </c>
      <c r="AR20" s="11" t="str">
        <f t="shared" si="10"/>
        <v/>
      </c>
      <c r="AS20" s="11" t="str">
        <f t="shared" si="11"/>
        <v/>
      </c>
      <c r="AT20" s="11" t="str">
        <f t="shared" si="12"/>
        <v/>
      </c>
      <c r="AU20" s="11" t="str">
        <f t="shared" si="13"/>
        <v/>
      </c>
      <c r="AV20" s="11" t="str">
        <f t="shared" si="14"/>
        <v/>
      </c>
      <c r="AW20" s="11" t="str">
        <f t="shared" si="15"/>
        <v/>
      </c>
      <c r="AX20" s="11" t="str">
        <f t="shared" si="16"/>
        <v/>
      </c>
      <c r="AY20" s="11" t="str">
        <f t="shared" si="17"/>
        <v/>
      </c>
      <c r="AZ20" s="11" t="str">
        <f t="shared" si="18"/>
        <v/>
      </c>
      <c r="BA20" s="11" t="str">
        <f t="shared" si="19"/>
        <v/>
      </c>
      <c r="BB20" s="11" t="str">
        <f t="shared" si="20"/>
        <v/>
      </c>
      <c r="BC20" s="11" t="str">
        <f t="shared" si="21"/>
        <v/>
      </c>
      <c r="BD20" s="11" t="str">
        <f t="shared" si="22"/>
        <v/>
      </c>
      <c r="BE20" s="11" t="str">
        <f t="shared" si="23"/>
        <v/>
      </c>
      <c r="BF20" s="11" t="str">
        <f t="shared" si="24"/>
        <v/>
      </c>
      <c r="BG20" s="11" t="str">
        <f t="shared" si="25"/>
        <v/>
      </c>
      <c r="BH20" s="11" t="str">
        <f t="shared" si="26"/>
        <v/>
      </c>
      <c r="BI20" s="11" t="str">
        <f t="shared" si="27"/>
        <v/>
      </c>
      <c r="BJ20" s="11" t="str">
        <f t="shared" si="28"/>
        <v/>
      </c>
      <c r="BK20" s="11" t="str">
        <f t="shared" si="29"/>
        <v/>
      </c>
      <c r="BL20" s="62" t="str">
        <f t="shared" si="30"/>
        <v/>
      </c>
      <c r="BO20" s="38" t="b">
        <f t="shared" si="74"/>
        <v>0</v>
      </c>
      <c r="BP20" s="11" t="b">
        <f t="shared" ref="BP20:BP30" si="90">IF(E20="",FALSE,TRUE)</f>
        <v>0</v>
      </c>
      <c r="BQ20" s="11" t="b">
        <f t="shared" ref="BQ20:BQ30" si="91">IF(G20="",FALSE,TRUE)</f>
        <v>0</v>
      </c>
      <c r="BR20" s="11" t="b">
        <f t="shared" ref="BR20:BR30" si="92">IF(I20="",FALSE,TRUE)</f>
        <v>0</v>
      </c>
      <c r="BS20" s="11" t="b">
        <f t="shared" ref="BS20:BS30" si="93">IF(K20="",FALSE,TRUE)</f>
        <v>0</v>
      </c>
      <c r="BT20" s="11" t="b">
        <f t="shared" ref="BT20:BT30" si="94">IF(M20="",FALSE,TRUE)</f>
        <v>0</v>
      </c>
      <c r="BU20" s="11" t="b">
        <f t="shared" ref="BU20:BU30" si="95">IF(O20="",FALSE,TRUE)</f>
        <v>0</v>
      </c>
      <c r="BV20" s="11" t="b">
        <f t="shared" ref="BV20:BV30" si="96">IF(Q20="",FALSE,TRUE)</f>
        <v>0</v>
      </c>
      <c r="BW20" s="11" t="b">
        <f t="shared" ref="BW20:BW30" si="97">IF(S20="",FALSE,TRUE)</f>
        <v>0</v>
      </c>
      <c r="BX20" s="11" t="b">
        <f t="shared" ref="BX20:BX30" si="98">IF(U20="",FALSE,TRUE)</f>
        <v>0</v>
      </c>
      <c r="BY20" s="11" t="b">
        <f t="shared" ref="BY20:BY30" si="99">IF(W20="",FALSE,TRUE)</f>
        <v>0</v>
      </c>
      <c r="BZ20" s="11" t="b">
        <f t="shared" ref="BZ20:BZ30" si="100">IF(Y20="",FALSE,TRUE)</f>
        <v>0</v>
      </c>
      <c r="CA20" s="11" t="b">
        <f t="shared" ref="CA20:CA30" si="101">IF(AA20="",FALSE,TRUE)</f>
        <v>0</v>
      </c>
      <c r="CB20" s="11" t="b">
        <f t="shared" ref="CB20:CB30" si="102">IF(AC20="",FALSE,TRUE)</f>
        <v>0</v>
      </c>
      <c r="CC20" s="62" t="b">
        <f t="shared" ref="CC20:CC30" si="103">IF(AE20="",FALSE,TRUE)</f>
        <v>0</v>
      </c>
      <c r="CF20" s="31" t="str">
        <f t="shared" si="75"/>
        <v/>
      </c>
      <c r="CG20" s="16" t="str">
        <f t="shared" si="86"/>
        <v/>
      </c>
      <c r="CH20" s="16" t="str">
        <f t="shared" si="87"/>
        <v/>
      </c>
      <c r="CI20" s="16" t="str">
        <f t="shared" si="88"/>
        <v/>
      </c>
      <c r="CJ20" s="16" t="str">
        <f t="shared" si="89"/>
        <v/>
      </c>
      <c r="CK20" s="16" t="str">
        <f t="shared" si="76"/>
        <v/>
      </c>
      <c r="CL20" s="16" t="str">
        <f t="shared" si="77"/>
        <v/>
      </c>
      <c r="CM20" s="16" t="str">
        <f t="shared" si="78"/>
        <v/>
      </c>
      <c r="CN20" s="16" t="str">
        <f t="shared" si="79"/>
        <v/>
      </c>
      <c r="CO20" s="16" t="str">
        <f t="shared" si="80"/>
        <v/>
      </c>
      <c r="CP20" s="16" t="str">
        <f t="shared" si="81"/>
        <v/>
      </c>
      <c r="CQ20" s="16" t="str">
        <f t="shared" si="82"/>
        <v/>
      </c>
      <c r="CR20" s="16" t="str">
        <f t="shared" si="83"/>
        <v/>
      </c>
      <c r="CS20" s="16" t="str">
        <f t="shared" si="84"/>
        <v/>
      </c>
      <c r="CT20" s="88" t="str">
        <f t="shared" si="85"/>
        <v/>
      </c>
      <c r="CW20" s="31" t="str">
        <f t="shared" si="59"/>
        <v/>
      </c>
      <c r="CX20" s="16" t="str">
        <f t="shared" si="60"/>
        <v/>
      </c>
      <c r="CY20" s="16" t="str">
        <f t="shared" si="61"/>
        <v/>
      </c>
      <c r="CZ20" s="16" t="str">
        <f t="shared" si="62"/>
        <v/>
      </c>
      <c r="DA20" s="16" t="str">
        <f t="shared" si="63"/>
        <v/>
      </c>
      <c r="DB20" s="16" t="str">
        <f t="shared" si="64"/>
        <v/>
      </c>
      <c r="DC20" s="16" t="str">
        <f t="shared" si="65"/>
        <v/>
      </c>
      <c r="DD20" s="16" t="str">
        <f t="shared" si="66"/>
        <v/>
      </c>
      <c r="DE20" s="16" t="str">
        <f t="shared" si="67"/>
        <v/>
      </c>
      <c r="DF20" s="16" t="str">
        <f t="shared" si="68"/>
        <v/>
      </c>
      <c r="DG20" s="16" t="str">
        <f t="shared" si="69"/>
        <v/>
      </c>
      <c r="DH20" s="16" t="str">
        <f t="shared" si="70"/>
        <v/>
      </c>
      <c r="DI20" s="16" t="str">
        <f t="shared" si="71"/>
        <v/>
      </c>
      <c r="DJ20" s="16" t="str">
        <f t="shared" si="72"/>
        <v/>
      </c>
      <c r="DK20" s="88" t="str">
        <f t="shared" si="73"/>
        <v/>
      </c>
    </row>
    <row r="21" spans="2:115" ht="45" customHeight="1" x14ac:dyDescent="0.25">
      <c r="B21" s="58">
        <v>10</v>
      </c>
      <c r="C21" s="66" t="str">
        <f>IF(INDEX('Hide Sources'!$E$6:$CW$290,(C$9+$B20),$C$8)="","",IF(INDEX('Hide Sources'!$E$6:$CW$290,(C$9+$B20),$C$8)="x",INDEX('Hide Sources'!$E$6:$CW$290,(C$9+$B20),1),INDEX('Hide Sources'!$E$6:$CW$290,(C$9+$B20),$C$8)))</f>
        <v/>
      </c>
      <c r="D21" s="69"/>
      <c r="E21" s="66" t="str">
        <f>IF(INDEX('Hide Sources'!$E$6:$CW$290,(E$9+$B20),$C$8)="","",IF(INDEX('Hide Sources'!$E$6:$CW$290,(E$9+$B20),$C$8)="x",INDEX('Hide Sources'!$E$6:$CW$290,(E$9+$B20),1),INDEX('Hide Sources'!$E$6:$CW$290,(E$9+$B20),$C$8)))</f>
        <v/>
      </c>
      <c r="F21" s="69"/>
      <c r="G21" s="66" t="str">
        <f>IF(INDEX('Hide Sources'!$E$6:$CW$290,(G$9+$B20),$C$8)="","",IF(INDEX('Hide Sources'!$E$6:$CW$290,(G$9+$B20),$C$8)="x",INDEX('Hide Sources'!$E$6:$CW$290,(G$9+$B20),1),INDEX('Hide Sources'!$E$6:$CW$290,(G$9+$B20),$C$8)))</f>
        <v/>
      </c>
      <c r="H21" s="69"/>
      <c r="I21" s="66" t="str">
        <f>IF(INDEX('Hide Sources'!$E$6:$CW$290,(I$9+$B20),$C$8)="","",IF(INDEX('Hide Sources'!$E$6:$CW$290,(I$9+$B20),$C$8)="x",INDEX('Hide Sources'!$E$6:$CW$290,(I$9+$B20),1),INDEX('Hide Sources'!$E$6:$CW$290,(I$9+$B20),$C$8)))</f>
        <v/>
      </c>
      <c r="J21" s="69"/>
      <c r="K21" s="66" t="str">
        <f>IF(INDEX('Hide Sources'!$E$6:$CW$290,(K$9+$B20),$C$8)="","",IF(INDEX('Hide Sources'!$E$6:$CW$290,(K$9+$B20),$C$8)="x",INDEX('Hide Sources'!$E$6:$CW$290,(K$9+$B20),1),INDEX('Hide Sources'!$E$6:$CW$290,(K$9+$B20),$C$8)))</f>
        <v/>
      </c>
      <c r="L21" s="69"/>
      <c r="M21" s="66" t="str">
        <f>IF(INDEX('Hide Sources'!$E$6:$CW$290,(M$9+$B20),$C$8)="","",IF(INDEX('Hide Sources'!$E$6:$CW$290,(M$9+$B20),$C$8)="x",INDEX('Hide Sources'!$E$6:$CW$290,(M$9+$B20),1),INDEX('Hide Sources'!$E$6:$CW$290,(M$9+$B20),$C$8)))</f>
        <v/>
      </c>
      <c r="N21" s="69"/>
      <c r="O21" s="66" t="str">
        <f>IF(INDEX('Hide Sources'!$E$6:$CW$290,(O$9+$B20),$C$8)="","",IF(INDEX('Hide Sources'!$E$6:$CW$290,(O$9+$B20),$C$8)="x",INDEX('Hide Sources'!$E$6:$CW$290,(O$9+$B20),1),INDEX('Hide Sources'!$E$6:$CW$290,(O$9+$B20),$C$8)))</f>
        <v/>
      </c>
      <c r="P21" s="69"/>
      <c r="Q21" s="66" t="str">
        <f>IF(INDEX('Hide Sources'!$E$6:$CW$290,(Q$9+$B20),$C$8)="","",IF(INDEX('Hide Sources'!$E$6:$CW$290,(Q$9+$B20),$C$8)="x",INDEX('Hide Sources'!$E$6:$CW$290,(Q$9+$B20),1),INDEX('Hide Sources'!$E$6:$CW$290,(Q$9+$B20),$C$8)))</f>
        <v/>
      </c>
      <c r="R21" s="69"/>
      <c r="S21" s="66" t="str">
        <f>IF(INDEX('Hide Sources'!$E$6:$CW$290,(S$9+$B20),$C$8)="","",IF(INDEX('Hide Sources'!$E$6:$CW$290,(S$9+$B20),$C$8)="x",INDEX('Hide Sources'!$E$6:$CW$290,(S$9+$B20),1),INDEX('Hide Sources'!$E$6:$CW$290,(S$9+$B20),$C$8)))</f>
        <v/>
      </c>
      <c r="T21" s="69"/>
      <c r="U21" s="66" t="str">
        <f>IF(INDEX('Hide Sources'!$E$6:$CW$290,(U$9+$B20),$C$8)="","",IF(INDEX('Hide Sources'!$E$6:$CW$290,(U$9+$B20),$C$8)="x",INDEX('Hide Sources'!$E$6:$CW$290,(U$9+$B20),1),INDEX('Hide Sources'!$E$6:$CW$290,(U$9+$B20),$C$8)))</f>
        <v/>
      </c>
      <c r="V21" s="69"/>
      <c r="W21" s="66" t="str">
        <f>IF(INDEX('Hide Sources'!$E$6:$CW$290,(W$9+$B20),$C$8)="","",IF(INDEX('Hide Sources'!$E$6:$CW$290,(W$9+$B20),$C$8)="x",INDEX('Hide Sources'!$E$6:$CW$290,(W$9+$B20),1),INDEX('Hide Sources'!$E$6:$CW$290,(W$9+$B20),$C$8)))</f>
        <v/>
      </c>
      <c r="X21" s="69"/>
      <c r="Y21" s="66" t="str">
        <f>IF(INDEX('Hide Sources'!$E$6:$CW$290,(Y$9+$B20),$C$8)="","",IF(INDEX('Hide Sources'!$E$6:$CW$290,(Y$9+$B20),$C$8)="x",INDEX('Hide Sources'!$E$6:$CW$290,(Y$9+$B20),1),INDEX('Hide Sources'!$E$6:$CW$290,(Y$9+$B20),$C$8)))</f>
        <v/>
      </c>
      <c r="Z21" s="69"/>
      <c r="AA21" s="66" t="str">
        <f>IF(INDEX('Hide Sources'!$E$6:$CW$290,(AA$9+$B20),$C$8)="","",IF(INDEX('Hide Sources'!$E$6:$CW$290,(AA$9+$B20),$C$8)="x",INDEX('Hide Sources'!$E$6:$CW$290,(AA$9+$B20),1),INDEX('Hide Sources'!$E$6:$CW$290,(AA$9+$B20),$C$8)))</f>
        <v/>
      </c>
      <c r="AB21" s="69"/>
      <c r="AC21" s="66" t="str">
        <f>IF(INDEX('Hide Sources'!$E$6:$CW$290,(AC$9+$B20),$C$8)="","",IF(INDEX('Hide Sources'!$E$6:$CW$290,(AC$9+$B20),$C$8)="x",INDEX('Hide Sources'!$E$6:$CW$290,(AC$9+$B20),1),INDEX('Hide Sources'!$E$6:$CW$290,(AC$9+$B20),$C$8)))</f>
        <v/>
      </c>
      <c r="AD21" s="69"/>
      <c r="AE21" s="66" t="str">
        <f>IF(INDEX('Hide Sources'!$E$6:$CW$290,(AE$9+$B20),$C$8)="","",IF(INDEX('Hide Sources'!$E$6:$CW$290,(AE$9+$B20),$C$8)="x",INDEX('Hide Sources'!$E$6:$CW$290,(AE$9+$B20),1),INDEX('Hide Sources'!$E$6:$CW$290,(AE$9+$B20),$C$8)))</f>
        <v/>
      </c>
      <c r="AF21" s="69"/>
      <c r="AI21" s="38" t="str">
        <f t="shared" si="1"/>
        <v/>
      </c>
      <c r="AJ21" s="11" t="str">
        <f t="shared" si="2"/>
        <v/>
      </c>
      <c r="AK21" s="11" t="str">
        <f t="shared" si="3"/>
        <v/>
      </c>
      <c r="AL21" s="11" t="str">
        <f t="shared" si="4"/>
        <v/>
      </c>
      <c r="AM21" s="11" t="str">
        <f t="shared" si="5"/>
        <v/>
      </c>
      <c r="AN21" s="11" t="str">
        <f t="shared" si="6"/>
        <v/>
      </c>
      <c r="AO21" s="11" t="str">
        <f t="shared" si="7"/>
        <v/>
      </c>
      <c r="AP21" s="11" t="str">
        <f t="shared" si="8"/>
        <v/>
      </c>
      <c r="AQ21" s="11" t="str">
        <f t="shared" si="9"/>
        <v/>
      </c>
      <c r="AR21" s="11" t="str">
        <f t="shared" si="10"/>
        <v/>
      </c>
      <c r="AS21" s="11" t="str">
        <f t="shared" si="11"/>
        <v/>
      </c>
      <c r="AT21" s="11" t="str">
        <f t="shared" si="12"/>
        <v/>
      </c>
      <c r="AU21" s="11" t="str">
        <f t="shared" si="13"/>
        <v/>
      </c>
      <c r="AV21" s="11" t="str">
        <f t="shared" si="14"/>
        <v/>
      </c>
      <c r="AW21" s="11" t="str">
        <f t="shared" si="15"/>
        <v/>
      </c>
      <c r="AX21" s="11" t="str">
        <f t="shared" si="16"/>
        <v/>
      </c>
      <c r="AY21" s="11" t="str">
        <f t="shared" si="17"/>
        <v/>
      </c>
      <c r="AZ21" s="11" t="str">
        <f t="shared" si="18"/>
        <v/>
      </c>
      <c r="BA21" s="11" t="str">
        <f t="shared" si="19"/>
        <v/>
      </c>
      <c r="BB21" s="11" t="str">
        <f t="shared" si="20"/>
        <v/>
      </c>
      <c r="BC21" s="11" t="str">
        <f t="shared" si="21"/>
        <v/>
      </c>
      <c r="BD21" s="11" t="str">
        <f t="shared" si="22"/>
        <v/>
      </c>
      <c r="BE21" s="11" t="str">
        <f t="shared" si="23"/>
        <v/>
      </c>
      <c r="BF21" s="11" t="str">
        <f t="shared" si="24"/>
        <v/>
      </c>
      <c r="BG21" s="11" t="str">
        <f t="shared" si="25"/>
        <v/>
      </c>
      <c r="BH21" s="11" t="str">
        <f t="shared" si="26"/>
        <v/>
      </c>
      <c r="BI21" s="11" t="str">
        <f t="shared" si="27"/>
        <v/>
      </c>
      <c r="BJ21" s="11" t="str">
        <f t="shared" si="28"/>
        <v/>
      </c>
      <c r="BK21" s="11" t="str">
        <f t="shared" si="29"/>
        <v/>
      </c>
      <c r="BL21" s="62" t="str">
        <f t="shared" si="30"/>
        <v/>
      </c>
      <c r="BO21" s="38" t="b">
        <f t="shared" si="74"/>
        <v>0</v>
      </c>
      <c r="BP21" s="11" t="b">
        <f t="shared" si="90"/>
        <v>0</v>
      </c>
      <c r="BQ21" s="11" t="b">
        <f t="shared" si="91"/>
        <v>0</v>
      </c>
      <c r="BR21" s="11" t="b">
        <f t="shared" si="92"/>
        <v>0</v>
      </c>
      <c r="BS21" s="11" t="b">
        <f t="shared" si="93"/>
        <v>0</v>
      </c>
      <c r="BT21" s="11" t="b">
        <f t="shared" si="94"/>
        <v>0</v>
      </c>
      <c r="BU21" s="11" t="b">
        <f t="shared" si="95"/>
        <v>0</v>
      </c>
      <c r="BV21" s="11" t="b">
        <f t="shared" si="96"/>
        <v>0</v>
      </c>
      <c r="BW21" s="11" t="b">
        <f t="shared" si="97"/>
        <v>0</v>
      </c>
      <c r="BX21" s="11" t="b">
        <f t="shared" si="98"/>
        <v>0</v>
      </c>
      <c r="BY21" s="11" t="b">
        <f t="shared" si="99"/>
        <v>0</v>
      </c>
      <c r="BZ21" s="11" t="b">
        <f t="shared" si="100"/>
        <v>0</v>
      </c>
      <c r="CA21" s="11" t="b">
        <f t="shared" si="101"/>
        <v>0</v>
      </c>
      <c r="CB21" s="11" t="b">
        <f t="shared" si="102"/>
        <v>0</v>
      </c>
      <c r="CC21" s="62" t="b">
        <f t="shared" si="103"/>
        <v>0</v>
      </c>
      <c r="CF21" s="31" t="str">
        <f t="shared" si="75"/>
        <v/>
      </c>
      <c r="CG21" s="16" t="str">
        <f t="shared" si="86"/>
        <v/>
      </c>
      <c r="CH21" s="16" t="str">
        <f t="shared" si="87"/>
        <v/>
      </c>
      <c r="CI21" s="16" t="str">
        <f t="shared" si="88"/>
        <v/>
      </c>
      <c r="CJ21" s="16" t="str">
        <f t="shared" si="89"/>
        <v/>
      </c>
      <c r="CK21" s="16" t="str">
        <f t="shared" si="76"/>
        <v/>
      </c>
      <c r="CL21" s="16" t="str">
        <f t="shared" si="77"/>
        <v/>
      </c>
      <c r="CM21" s="16" t="str">
        <f t="shared" si="78"/>
        <v/>
      </c>
      <c r="CN21" s="16" t="str">
        <f t="shared" si="79"/>
        <v/>
      </c>
      <c r="CO21" s="16" t="str">
        <f t="shared" si="80"/>
        <v/>
      </c>
      <c r="CP21" s="16" t="str">
        <f t="shared" si="81"/>
        <v/>
      </c>
      <c r="CQ21" s="16" t="str">
        <f t="shared" si="82"/>
        <v/>
      </c>
      <c r="CR21" s="16" t="str">
        <f t="shared" si="83"/>
        <v/>
      </c>
      <c r="CS21" s="16" t="str">
        <f t="shared" si="84"/>
        <v/>
      </c>
      <c r="CT21" s="88" t="str">
        <f t="shared" si="85"/>
        <v/>
      </c>
      <c r="CW21" s="31" t="str">
        <f t="shared" si="59"/>
        <v/>
      </c>
      <c r="CX21" s="16" t="str">
        <f t="shared" si="60"/>
        <v/>
      </c>
      <c r="CY21" s="16" t="str">
        <f t="shared" si="61"/>
        <v/>
      </c>
      <c r="CZ21" s="16" t="str">
        <f t="shared" si="62"/>
        <v/>
      </c>
      <c r="DA21" s="16" t="str">
        <f t="shared" si="63"/>
        <v/>
      </c>
      <c r="DB21" s="16" t="str">
        <f t="shared" si="64"/>
        <v/>
      </c>
      <c r="DC21" s="16" t="str">
        <f t="shared" si="65"/>
        <v/>
      </c>
      <c r="DD21" s="16" t="str">
        <f t="shared" si="66"/>
        <v/>
      </c>
      <c r="DE21" s="16" t="str">
        <f t="shared" si="67"/>
        <v/>
      </c>
      <c r="DF21" s="16" t="str">
        <f t="shared" si="68"/>
        <v/>
      </c>
      <c r="DG21" s="16" t="str">
        <f t="shared" si="69"/>
        <v/>
      </c>
      <c r="DH21" s="16" t="str">
        <f t="shared" si="70"/>
        <v/>
      </c>
      <c r="DI21" s="16" t="str">
        <f t="shared" si="71"/>
        <v/>
      </c>
      <c r="DJ21" s="16" t="str">
        <f t="shared" si="72"/>
        <v/>
      </c>
      <c r="DK21" s="88" t="str">
        <f t="shared" si="73"/>
        <v/>
      </c>
    </row>
    <row r="22" spans="2:115" ht="45" customHeight="1" x14ac:dyDescent="0.25">
      <c r="B22" s="58">
        <v>11</v>
      </c>
      <c r="C22" s="66" t="str">
        <f>IF(INDEX('Hide Sources'!$E$6:$CW$290,(C$9+$B21),$C$8)="","",IF(INDEX('Hide Sources'!$E$6:$CW$290,(C$9+$B21),$C$8)="x",INDEX('Hide Sources'!$E$6:$CW$290,(C$9+$B21),1),INDEX('Hide Sources'!$E$6:$CW$290,(C$9+$B21),$C$8)))</f>
        <v/>
      </c>
      <c r="D22" s="69"/>
      <c r="E22" s="66" t="str">
        <f>IF(INDEX('Hide Sources'!$E$6:$CW$290,(E$9+$B21),$C$8)="","",IF(INDEX('Hide Sources'!$E$6:$CW$290,(E$9+$B21),$C$8)="x",INDEX('Hide Sources'!$E$6:$CW$290,(E$9+$B21),1),INDEX('Hide Sources'!$E$6:$CW$290,(E$9+$B21),$C$8)))</f>
        <v/>
      </c>
      <c r="F22" s="69"/>
      <c r="G22" s="66" t="str">
        <f>IF(INDEX('Hide Sources'!$E$6:$CW$290,(G$9+$B21),$C$8)="","",IF(INDEX('Hide Sources'!$E$6:$CW$290,(G$9+$B21),$C$8)="x",INDEX('Hide Sources'!$E$6:$CW$290,(G$9+$B21),1),INDEX('Hide Sources'!$E$6:$CW$290,(G$9+$B21),$C$8)))</f>
        <v/>
      </c>
      <c r="H22" s="69"/>
      <c r="I22" s="66" t="str">
        <f>IF(INDEX('Hide Sources'!$E$6:$CW$290,(I$9+$B21),$C$8)="","",IF(INDEX('Hide Sources'!$E$6:$CW$290,(I$9+$B21),$C$8)="x",INDEX('Hide Sources'!$E$6:$CW$290,(I$9+$B21),1),INDEX('Hide Sources'!$E$6:$CW$290,(I$9+$B21),$C$8)))</f>
        <v/>
      </c>
      <c r="J22" s="69"/>
      <c r="K22" s="66" t="str">
        <f>IF(INDEX('Hide Sources'!$E$6:$CW$290,(K$9+$B21),$C$8)="","",IF(INDEX('Hide Sources'!$E$6:$CW$290,(K$9+$B21),$C$8)="x",INDEX('Hide Sources'!$E$6:$CW$290,(K$9+$B21),1),INDEX('Hide Sources'!$E$6:$CW$290,(K$9+$B21),$C$8)))</f>
        <v/>
      </c>
      <c r="L22" s="69"/>
      <c r="M22" s="66" t="str">
        <f>IF(INDEX('Hide Sources'!$E$6:$CW$290,(M$9+$B21),$C$8)="","",IF(INDEX('Hide Sources'!$E$6:$CW$290,(M$9+$B21),$C$8)="x",INDEX('Hide Sources'!$E$6:$CW$290,(M$9+$B21),1),INDEX('Hide Sources'!$E$6:$CW$290,(M$9+$B21),$C$8)))</f>
        <v/>
      </c>
      <c r="N22" s="69"/>
      <c r="O22" s="66" t="str">
        <f>IF(INDEX('Hide Sources'!$E$6:$CW$290,(O$9+$B21),$C$8)="","",IF(INDEX('Hide Sources'!$E$6:$CW$290,(O$9+$B21),$C$8)="x",INDEX('Hide Sources'!$E$6:$CW$290,(O$9+$B21),1),INDEX('Hide Sources'!$E$6:$CW$290,(O$9+$B21),$C$8)))</f>
        <v/>
      </c>
      <c r="P22" s="69"/>
      <c r="Q22" s="66" t="str">
        <f>IF(INDEX('Hide Sources'!$E$6:$CW$290,(Q$9+$B21),$C$8)="","",IF(INDEX('Hide Sources'!$E$6:$CW$290,(Q$9+$B21),$C$8)="x",INDEX('Hide Sources'!$E$6:$CW$290,(Q$9+$B21),1),INDEX('Hide Sources'!$E$6:$CW$290,(Q$9+$B21),$C$8)))</f>
        <v/>
      </c>
      <c r="R22" s="69"/>
      <c r="S22" s="66" t="str">
        <f>IF(INDEX('Hide Sources'!$E$6:$CW$290,(S$9+$B21),$C$8)="","",IF(INDEX('Hide Sources'!$E$6:$CW$290,(S$9+$B21),$C$8)="x",INDEX('Hide Sources'!$E$6:$CW$290,(S$9+$B21),1),INDEX('Hide Sources'!$E$6:$CW$290,(S$9+$B21),$C$8)))</f>
        <v/>
      </c>
      <c r="T22" s="69"/>
      <c r="U22" s="66" t="str">
        <f>IF(INDEX('Hide Sources'!$E$6:$CW$290,(U$9+$B21),$C$8)="","",IF(INDEX('Hide Sources'!$E$6:$CW$290,(U$9+$B21),$C$8)="x",INDEX('Hide Sources'!$E$6:$CW$290,(U$9+$B21),1),INDEX('Hide Sources'!$E$6:$CW$290,(U$9+$B21),$C$8)))</f>
        <v/>
      </c>
      <c r="V22" s="69"/>
      <c r="W22" s="66" t="str">
        <f>IF(INDEX('Hide Sources'!$E$6:$CW$290,(W$9+$B21),$C$8)="","",IF(INDEX('Hide Sources'!$E$6:$CW$290,(W$9+$B21),$C$8)="x",INDEX('Hide Sources'!$E$6:$CW$290,(W$9+$B21),1),INDEX('Hide Sources'!$E$6:$CW$290,(W$9+$B21),$C$8)))</f>
        <v/>
      </c>
      <c r="X22" s="69"/>
      <c r="Y22" s="66" t="str">
        <f>IF(INDEX('Hide Sources'!$E$6:$CW$290,(Y$9+$B21),$C$8)="","",IF(INDEX('Hide Sources'!$E$6:$CW$290,(Y$9+$B21),$C$8)="x",INDEX('Hide Sources'!$E$6:$CW$290,(Y$9+$B21),1),INDEX('Hide Sources'!$E$6:$CW$290,(Y$9+$B21),$C$8)))</f>
        <v/>
      </c>
      <c r="Z22" s="69"/>
      <c r="AA22" s="66" t="str">
        <f>IF(INDEX('Hide Sources'!$E$6:$CW$290,(AA$9+$B21),$C$8)="","",IF(INDEX('Hide Sources'!$E$6:$CW$290,(AA$9+$B21),$C$8)="x",INDEX('Hide Sources'!$E$6:$CW$290,(AA$9+$B21),1),INDEX('Hide Sources'!$E$6:$CW$290,(AA$9+$B21),$C$8)))</f>
        <v/>
      </c>
      <c r="AB22" s="69"/>
      <c r="AC22" s="66" t="str">
        <f>IF(INDEX('Hide Sources'!$E$6:$CW$290,(AC$9+$B21),$C$8)="","",IF(INDEX('Hide Sources'!$E$6:$CW$290,(AC$9+$B21),$C$8)="x",INDEX('Hide Sources'!$E$6:$CW$290,(AC$9+$B21),1),INDEX('Hide Sources'!$E$6:$CW$290,(AC$9+$B21),$C$8)))</f>
        <v/>
      </c>
      <c r="AD22" s="69"/>
      <c r="AE22" s="66" t="str">
        <f>IF(INDEX('Hide Sources'!$E$6:$CW$290,(AE$9+$B21),$C$8)="","",IF(INDEX('Hide Sources'!$E$6:$CW$290,(AE$9+$B21),$C$8)="x",INDEX('Hide Sources'!$E$6:$CW$290,(AE$9+$B21),1),INDEX('Hide Sources'!$E$6:$CW$290,(AE$9+$B21),$C$8)))</f>
        <v/>
      </c>
      <c r="AF22" s="69"/>
      <c r="AI22" s="38" t="str">
        <f t="shared" si="1"/>
        <v/>
      </c>
      <c r="AJ22" s="11" t="str">
        <f t="shared" si="2"/>
        <v/>
      </c>
      <c r="AK22" s="11" t="str">
        <f t="shared" si="3"/>
        <v/>
      </c>
      <c r="AL22" s="11" t="str">
        <f t="shared" si="4"/>
        <v/>
      </c>
      <c r="AM22" s="11" t="str">
        <f t="shared" si="5"/>
        <v/>
      </c>
      <c r="AN22" s="11" t="str">
        <f t="shared" si="6"/>
        <v/>
      </c>
      <c r="AO22" s="11" t="str">
        <f t="shared" si="7"/>
        <v/>
      </c>
      <c r="AP22" s="11" t="str">
        <f t="shared" si="8"/>
        <v/>
      </c>
      <c r="AQ22" s="11" t="str">
        <f t="shared" si="9"/>
        <v/>
      </c>
      <c r="AR22" s="11" t="str">
        <f t="shared" si="10"/>
        <v/>
      </c>
      <c r="AS22" s="11" t="str">
        <f t="shared" si="11"/>
        <v/>
      </c>
      <c r="AT22" s="11" t="str">
        <f t="shared" si="12"/>
        <v/>
      </c>
      <c r="AU22" s="11" t="str">
        <f t="shared" si="13"/>
        <v/>
      </c>
      <c r="AV22" s="11" t="str">
        <f t="shared" si="14"/>
        <v/>
      </c>
      <c r="AW22" s="11" t="str">
        <f t="shared" si="15"/>
        <v/>
      </c>
      <c r="AX22" s="11" t="str">
        <f t="shared" si="16"/>
        <v/>
      </c>
      <c r="AY22" s="11" t="str">
        <f t="shared" si="17"/>
        <v/>
      </c>
      <c r="AZ22" s="11" t="str">
        <f t="shared" si="18"/>
        <v/>
      </c>
      <c r="BA22" s="11" t="str">
        <f t="shared" si="19"/>
        <v/>
      </c>
      <c r="BB22" s="11" t="str">
        <f t="shared" si="20"/>
        <v/>
      </c>
      <c r="BC22" s="11" t="str">
        <f t="shared" si="21"/>
        <v/>
      </c>
      <c r="BD22" s="11" t="str">
        <f t="shared" si="22"/>
        <v/>
      </c>
      <c r="BE22" s="11" t="str">
        <f t="shared" si="23"/>
        <v/>
      </c>
      <c r="BF22" s="11" t="str">
        <f t="shared" si="24"/>
        <v/>
      </c>
      <c r="BG22" s="11" t="str">
        <f t="shared" si="25"/>
        <v/>
      </c>
      <c r="BH22" s="11" t="str">
        <f t="shared" si="26"/>
        <v/>
      </c>
      <c r="BI22" s="11" t="str">
        <f t="shared" si="27"/>
        <v/>
      </c>
      <c r="BJ22" s="11" t="str">
        <f t="shared" si="28"/>
        <v/>
      </c>
      <c r="BK22" s="11" t="str">
        <f t="shared" si="29"/>
        <v/>
      </c>
      <c r="BL22" s="62" t="str">
        <f t="shared" si="30"/>
        <v/>
      </c>
      <c r="BO22" s="38" t="b">
        <f t="shared" si="74"/>
        <v>0</v>
      </c>
      <c r="BP22" s="11" t="b">
        <f t="shared" si="90"/>
        <v>0</v>
      </c>
      <c r="BQ22" s="11" t="b">
        <f t="shared" si="91"/>
        <v>0</v>
      </c>
      <c r="BR22" s="11" t="b">
        <f t="shared" si="92"/>
        <v>0</v>
      </c>
      <c r="BS22" s="11" t="b">
        <f t="shared" si="93"/>
        <v>0</v>
      </c>
      <c r="BT22" s="11" t="b">
        <f t="shared" si="94"/>
        <v>0</v>
      </c>
      <c r="BU22" s="11" t="b">
        <f t="shared" si="95"/>
        <v>0</v>
      </c>
      <c r="BV22" s="11" t="b">
        <f t="shared" si="96"/>
        <v>0</v>
      </c>
      <c r="BW22" s="11" t="b">
        <f t="shared" si="97"/>
        <v>0</v>
      </c>
      <c r="BX22" s="11" t="b">
        <f t="shared" si="98"/>
        <v>0</v>
      </c>
      <c r="BY22" s="11" t="b">
        <f t="shared" si="99"/>
        <v>0</v>
      </c>
      <c r="BZ22" s="11" t="b">
        <f t="shared" si="100"/>
        <v>0</v>
      </c>
      <c r="CA22" s="11" t="b">
        <f t="shared" si="101"/>
        <v>0</v>
      </c>
      <c r="CB22" s="11" t="b">
        <f t="shared" si="102"/>
        <v>0</v>
      </c>
      <c r="CC22" s="62" t="b">
        <f t="shared" si="103"/>
        <v>0</v>
      </c>
      <c r="CF22" s="31" t="str">
        <f t="shared" si="75"/>
        <v/>
      </c>
      <c r="CG22" s="16" t="str">
        <f t="shared" si="86"/>
        <v/>
      </c>
      <c r="CH22" s="16" t="str">
        <f t="shared" si="87"/>
        <v/>
      </c>
      <c r="CI22" s="16" t="str">
        <f t="shared" si="88"/>
        <v/>
      </c>
      <c r="CJ22" s="16" t="str">
        <f t="shared" si="89"/>
        <v/>
      </c>
      <c r="CK22" s="16" t="str">
        <f t="shared" si="76"/>
        <v/>
      </c>
      <c r="CL22" s="16" t="str">
        <f t="shared" si="77"/>
        <v/>
      </c>
      <c r="CM22" s="16" t="str">
        <f t="shared" si="78"/>
        <v/>
      </c>
      <c r="CN22" s="16" t="str">
        <f t="shared" si="79"/>
        <v/>
      </c>
      <c r="CO22" s="16" t="str">
        <f t="shared" si="80"/>
        <v/>
      </c>
      <c r="CP22" s="16" t="str">
        <f t="shared" si="81"/>
        <v/>
      </c>
      <c r="CQ22" s="16" t="str">
        <f t="shared" si="82"/>
        <v/>
      </c>
      <c r="CR22" s="16" t="str">
        <f t="shared" si="83"/>
        <v/>
      </c>
      <c r="CS22" s="16" t="str">
        <f t="shared" si="84"/>
        <v/>
      </c>
      <c r="CT22" s="88" t="str">
        <f t="shared" si="85"/>
        <v/>
      </c>
      <c r="CW22" s="31" t="str">
        <f t="shared" si="59"/>
        <v/>
      </c>
      <c r="CX22" s="16" t="str">
        <f t="shared" si="60"/>
        <v/>
      </c>
      <c r="CY22" s="16" t="str">
        <f t="shared" si="61"/>
        <v/>
      </c>
      <c r="CZ22" s="16" t="str">
        <f t="shared" si="62"/>
        <v/>
      </c>
      <c r="DA22" s="16" t="str">
        <f t="shared" si="63"/>
        <v/>
      </c>
      <c r="DB22" s="16" t="str">
        <f t="shared" si="64"/>
        <v/>
      </c>
      <c r="DC22" s="16" t="str">
        <f t="shared" si="65"/>
        <v/>
      </c>
      <c r="DD22" s="16" t="str">
        <f t="shared" si="66"/>
        <v/>
      </c>
      <c r="DE22" s="16" t="str">
        <f t="shared" si="67"/>
        <v/>
      </c>
      <c r="DF22" s="16" t="str">
        <f t="shared" si="68"/>
        <v/>
      </c>
      <c r="DG22" s="16" t="str">
        <f t="shared" si="69"/>
        <v/>
      </c>
      <c r="DH22" s="16" t="str">
        <f t="shared" si="70"/>
        <v/>
      </c>
      <c r="DI22" s="16" t="str">
        <f t="shared" si="71"/>
        <v/>
      </c>
      <c r="DJ22" s="16" t="str">
        <f t="shared" si="72"/>
        <v/>
      </c>
      <c r="DK22" s="88" t="str">
        <f t="shared" si="73"/>
        <v/>
      </c>
    </row>
    <row r="23" spans="2:115" ht="45" customHeight="1" x14ac:dyDescent="0.25">
      <c r="B23" s="58">
        <v>12</v>
      </c>
      <c r="C23" s="66" t="str">
        <f>IF(INDEX('Hide Sources'!$E$6:$CW$290,(C$9+$B22),$C$8)="","",IF(INDEX('Hide Sources'!$E$6:$CW$290,(C$9+$B22),$C$8)="x",INDEX('Hide Sources'!$E$6:$CW$290,(C$9+$B22),1),INDEX('Hide Sources'!$E$6:$CW$290,(C$9+$B22),$C$8)))</f>
        <v/>
      </c>
      <c r="D23" s="69"/>
      <c r="E23" s="66" t="str">
        <f>IF(INDEX('Hide Sources'!$E$6:$CW$290,(E$9+$B22),$C$8)="","",IF(INDEX('Hide Sources'!$E$6:$CW$290,(E$9+$B22),$C$8)="x",INDEX('Hide Sources'!$E$6:$CW$290,(E$9+$B22),1),INDEX('Hide Sources'!$E$6:$CW$290,(E$9+$B22),$C$8)))</f>
        <v/>
      </c>
      <c r="F23" s="69"/>
      <c r="G23" s="66" t="str">
        <f>IF(INDEX('Hide Sources'!$E$6:$CW$290,(G$9+$B22),$C$8)="","",IF(INDEX('Hide Sources'!$E$6:$CW$290,(G$9+$B22),$C$8)="x",INDEX('Hide Sources'!$E$6:$CW$290,(G$9+$B22),1),INDEX('Hide Sources'!$E$6:$CW$290,(G$9+$B22),$C$8)))</f>
        <v/>
      </c>
      <c r="H23" s="69"/>
      <c r="I23" s="66" t="str">
        <f>IF(INDEX('Hide Sources'!$E$6:$CW$290,(I$9+$B22),$C$8)="","",IF(INDEX('Hide Sources'!$E$6:$CW$290,(I$9+$B22),$C$8)="x",INDEX('Hide Sources'!$E$6:$CW$290,(I$9+$B22),1),INDEX('Hide Sources'!$E$6:$CW$290,(I$9+$B22),$C$8)))</f>
        <v/>
      </c>
      <c r="J23" s="69"/>
      <c r="K23" s="66" t="str">
        <f>IF(INDEX('Hide Sources'!$E$6:$CW$290,(K$9+$B22),$C$8)="","",IF(INDEX('Hide Sources'!$E$6:$CW$290,(K$9+$B22),$C$8)="x",INDEX('Hide Sources'!$E$6:$CW$290,(K$9+$B22),1),INDEX('Hide Sources'!$E$6:$CW$290,(K$9+$B22),$C$8)))</f>
        <v/>
      </c>
      <c r="L23" s="69"/>
      <c r="M23" s="66" t="str">
        <f>IF(INDEX('Hide Sources'!$E$6:$CW$290,(M$9+$B22),$C$8)="","",IF(INDEX('Hide Sources'!$E$6:$CW$290,(M$9+$B22),$C$8)="x",INDEX('Hide Sources'!$E$6:$CW$290,(M$9+$B22),1),INDEX('Hide Sources'!$E$6:$CW$290,(M$9+$B22),$C$8)))</f>
        <v/>
      </c>
      <c r="N23" s="69"/>
      <c r="O23" s="66" t="str">
        <f>IF(INDEX('Hide Sources'!$E$6:$CW$290,(O$9+$B22),$C$8)="","",IF(INDEX('Hide Sources'!$E$6:$CW$290,(O$9+$B22),$C$8)="x",INDEX('Hide Sources'!$E$6:$CW$290,(O$9+$B22),1),INDEX('Hide Sources'!$E$6:$CW$290,(O$9+$B22),$C$8)))</f>
        <v/>
      </c>
      <c r="P23" s="69"/>
      <c r="Q23" s="66" t="str">
        <f>IF(INDEX('Hide Sources'!$E$6:$CW$290,(Q$9+$B22),$C$8)="","",IF(INDEX('Hide Sources'!$E$6:$CW$290,(Q$9+$B22),$C$8)="x",INDEX('Hide Sources'!$E$6:$CW$290,(Q$9+$B22),1),INDEX('Hide Sources'!$E$6:$CW$290,(Q$9+$B22),$C$8)))</f>
        <v/>
      </c>
      <c r="R23" s="69"/>
      <c r="S23" s="66" t="str">
        <f>IF(INDEX('Hide Sources'!$E$6:$CW$290,(S$9+$B22),$C$8)="","",IF(INDEX('Hide Sources'!$E$6:$CW$290,(S$9+$B22),$C$8)="x",INDEX('Hide Sources'!$E$6:$CW$290,(S$9+$B22),1),INDEX('Hide Sources'!$E$6:$CW$290,(S$9+$B22),$C$8)))</f>
        <v/>
      </c>
      <c r="T23" s="69"/>
      <c r="U23" s="66" t="str">
        <f>IF(INDEX('Hide Sources'!$E$6:$CW$290,(U$9+$B22),$C$8)="","",IF(INDEX('Hide Sources'!$E$6:$CW$290,(U$9+$B22),$C$8)="x",INDEX('Hide Sources'!$E$6:$CW$290,(U$9+$B22),1),INDEX('Hide Sources'!$E$6:$CW$290,(U$9+$B22),$C$8)))</f>
        <v/>
      </c>
      <c r="V23" s="69"/>
      <c r="W23" s="66" t="str">
        <f>IF(INDEX('Hide Sources'!$E$6:$CW$290,(W$9+$B22),$C$8)="","",IF(INDEX('Hide Sources'!$E$6:$CW$290,(W$9+$B22),$C$8)="x",INDEX('Hide Sources'!$E$6:$CW$290,(W$9+$B22),1),INDEX('Hide Sources'!$E$6:$CW$290,(W$9+$B22),$C$8)))</f>
        <v/>
      </c>
      <c r="X23" s="69"/>
      <c r="Y23" s="66" t="str">
        <f>IF(INDEX('Hide Sources'!$E$6:$CW$290,(Y$9+$B22),$C$8)="","",IF(INDEX('Hide Sources'!$E$6:$CW$290,(Y$9+$B22),$C$8)="x",INDEX('Hide Sources'!$E$6:$CW$290,(Y$9+$B22),1),INDEX('Hide Sources'!$E$6:$CW$290,(Y$9+$B22),$C$8)))</f>
        <v/>
      </c>
      <c r="Z23" s="69"/>
      <c r="AA23" s="66" t="str">
        <f>IF(INDEX('Hide Sources'!$E$6:$CW$290,(AA$9+$B22),$C$8)="","",IF(INDEX('Hide Sources'!$E$6:$CW$290,(AA$9+$B22),$C$8)="x",INDEX('Hide Sources'!$E$6:$CW$290,(AA$9+$B22),1),INDEX('Hide Sources'!$E$6:$CW$290,(AA$9+$B22),$C$8)))</f>
        <v/>
      </c>
      <c r="AB23" s="69"/>
      <c r="AC23" s="66" t="str">
        <f>IF(INDEX('Hide Sources'!$E$6:$CW$290,(AC$9+$B22),$C$8)="","",IF(INDEX('Hide Sources'!$E$6:$CW$290,(AC$9+$B22),$C$8)="x",INDEX('Hide Sources'!$E$6:$CW$290,(AC$9+$B22),1),INDEX('Hide Sources'!$E$6:$CW$290,(AC$9+$B22),$C$8)))</f>
        <v/>
      </c>
      <c r="AD23" s="69"/>
      <c r="AE23" s="66" t="str">
        <f>IF(INDEX('Hide Sources'!$E$6:$CW$290,(AE$9+$B22),$C$8)="","",IF(INDEX('Hide Sources'!$E$6:$CW$290,(AE$9+$B22),$C$8)="x",INDEX('Hide Sources'!$E$6:$CW$290,(AE$9+$B22),1),INDEX('Hide Sources'!$E$6:$CW$290,(AE$9+$B22),$C$8)))</f>
        <v/>
      </c>
      <c r="AF23" s="69"/>
      <c r="AI23" s="38" t="str">
        <f t="shared" si="1"/>
        <v/>
      </c>
      <c r="AJ23" s="11" t="str">
        <f t="shared" si="2"/>
        <v/>
      </c>
      <c r="AK23" s="11" t="str">
        <f t="shared" si="3"/>
        <v/>
      </c>
      <c r="AL23" s="11" t="str">
        <f t="shared" si="4"/>
        <v/>
      </c>
      <c r="AM23" s="11" t="str">
        <f t="shared" si="5"/>
        <v/>
      </c>
      <c r="AN23" s="11" t="str">
        <f t="shared" si="6"/>
        <v/>
      </c>
      <c r="AO23" s="11" t="str">
        <f t="shared" si="7"/>
        <v/>
      </c>
      <c r="AP23" s="11" t="str">
        <f t="shared" si="8"/>
        <v/>
      </c>
      <c r="AQ23" s="11" t="str">
        <f t="shared" si="9"/>
        <v/>
      </c>
      <c r="AR23" s="11" t="str">
        <f t="shared" si="10"/>
        <v/>
      </c>
      <c r="AS23" s="11" t="str">
        <f t="shared" si="11"/>
        <v/>
      </c>
      <c r="AT23" s="11" t="str">
        <f t="shared" si="12"/>
        <v/>
      </c>
      <c r="AU23" s="11" t="str">
        <f t="shared" si="13"/>
        <v/>
      </c>
      <c r="AV23" s="11" t="str">
        <f t="shared" si="14"/>
        <v/>
      </c>
      <c r="AW23" s="11" t="str">
        <f t="shared" si="15"/>
        <v/>
      </c>
      <c r="AX23" s="11" t="str">
        <f t="shared" si="16"/>
        <v/>
      </c>
      <c r="AY23" s="11" t="str">
        <f t="shared" si="17"/>
        <v/>
      </c>
      <c r="AZ23" s="11" t="str">
        <f t="shared" si="18"/>
        <v/>
      </c>
      <c r="BA23" s="11" t="str">
        <f t="shared" si="19"/>
        <v/>
      </c>
      <c r="BB23" s="11" t="str">
        <f t="shared" si="20"/>
        <v/>
      </c>
      <c r="BC23" s="11" t="str">
        <f t="shared" si="21"/>
        <v/>
      </c>
      <c r="BD23" s="11" t="str">
        <f t="shared" si="22"/>
        <v/>
      </c>
      <c r="BE23" s="11" t="str">
        <f t="shared" si="23"/>
        <v/>
      </c>
      <c r="BF23" s="11" t="str">
        <f t="shared" si="24"/>
        <v/>
      </c>
      <c r="BG23" s="11" t="str">
        <f t="shared" si="25"/>
        <v/>
      </c>
      <c r="BH23" s="11" t="str">
        <f t="shared" si="26"/>
        <v/>
      </c>
      <c r="BI23" s="11" t="str">
        <f t="shared" si="27"/>
        <v/>
      </c>
      <c r="BJ23" s="11" t="str">
        <f t="shared" si="28"/>
        <v/>
      </c>
      <c r="BK23" s="11" t="str">
        <f t="shared" si="29"/>
        <v/>
      </c>
      <c r="BL23" s="62" t="str">
        <f t="shared" si="30"/>
        <v/>
      </c>
      <c r="BO23" s="38" t="b">
        <f t="shared" si="74"/>
        <v>0</v>
      </c>
      <c r="BP23" s="11" t="b">
        <f t="shared" si="90"/>
        <v>0</v>
      </c>
      <c r="BQ23" s="11" t="b">
        <f t="shared" si="91"/>
        <v>0</v>
      </c>
      <c r="BR23" s="11" t="b">
        <f t="shared" si="92"/>
        <v>0</v>
      </c>
      <c r="BS23" s="11" t="b">
        <f t="shared" si="93"/>
        <v>0</v>
      </c>
      <c r="BT23" s="11" t="b">
        <f t="shared" si="94"/>
        <v>0</v>
      </c>
      <c r="BU23" s="11" t="b">
        <f t="shared" si="95"/>
        <v>0</v>
      </c>
      <c r="BV23" s="11" t="b">
        <f t="shared" si="96"/>
        <v>0</v>
      </c>
      <c r="BW23" s="11" t="b">
        <f t="shared" si="97"/>
        <v>0</v>
      </c>
      <c r="BX23" s="11" t="b">
        <f t="shared" si="98"/>
        <v>0</v>
      </c>
      <c r="BY23" s="11" t="b">
        <f t="shared" si="99"/>
        <v>0</v>
      </c>
      <c r="BZ23" s="11" t="b">
        <f t="shared" si="100"/>
        <v>0</v>
      </c>
      <c r="CA23" s="11" t="b">
        <f t="shared" si="101"/>
        <v>0</v>
      </c>
      <c r="CB23" s="11" t="b">
        <f t="shared" si="102"/>
        <v>0</v>
      </c>
      <c r="CC23" s="62" t="b">
        <f t="shared" si="103"/>
        <v>0</v>
      </c>
      <c r="CF23" s="31" t="str">
        <f t="shared" si="75"/>
        <v/>
      </c>
      <c r="CG23" s="16" t="str">
        <f t="shared" si="86"/>
        <v/>
      </c>
      <c r="CH23" s="16" t="str">
        <f t="shared" si="87"/>
        <v/>
      </c>
      <c r="CI23" s="16" t="str">
        <f t="shared" si="88"/>
        <v/>
      </c>
      <c r="CJ23" s="16" t="str">
        <f t="shared" si="89"/>
        <v/>
      </c>
      <c r="CK23" s="16" t="str">
        <f t="shared" si="76"/>
        <v/>
      </c>
      <c r="CL23" s="16" t="str">
        <f t="shared" si="77"/>
        <v/>
      </c>
      <c r="CM23" s="16" t="str">
        <f t="shared" si="78"/>
        <v/>
      </c>
      <c r="CN23" s="16" t="str">
        <f t="shared" si="79"/>
        <v/>
      </c>
      <c r="CO23" s="16" t="str">
        <f t="shared" si="80"/>
        <v/>
      </c>
      <c r="CP23" s="16" t="str">
        <f t="shared" si="81"/>
        <v/>
      </c>
      <c r="CQ23" s="16" t="str">
        <f t="shared" si="82"/>
        <v/>
      </c>
      <c r="CR23" s="16" t="str">
        <f t="shared" si="83"/>
        <v/>
      </c>
      <c r="CS23" s="16" t="str">
        <f t="shared" si="84"/>
        <v/>
      </c>
      <c r="CT23" s="88" t="str">
        <f t="shared" si="85"/>
        <v/>
      </c>
      <c r="CW23" s="31" t="str">
        <f t="shared" si="59"/>
        <v/>
      </c>
      <c r="CX23" s="16" t="str">
        <f t="shared" si="60"/>
        <v/>
      </c>
      <c r="CY23" s="16" t="str">
        <f t="shared" si="61"/>
        <v/>
      </c>
      <c r="CZ23" s="16" t="str">
        <f t="shared" si="62"/>
        <v/>
      </c>
      <c r="DA23" s="16" t="str">
        <f t="shared" si="63"/>
        <v/>
      </c>
      <c r="DB23" s="16" t="str">
        <f t="shared" si="64"/>
        <v/>
      </c>
      <c r="DC23" s="16" t="str">
        <f t="shared" si="65"/>
        <v/>
      </c>
      <c r="DD23" s="16" t="str">
        <f t="shared" si="66"/>
        <v/>
      </c>
      <c r="DE23" s="16" t="str">
        <f t="shared" si="67"/>
        <v/>
      </c>
      <c r="DF23" s="16" t="str">
        <f t="shared" si="68"/>
        <v/>
      </c>
      <c r="DG23" s="16" t="str">
        <f t="shared" si="69"/>
        <v/>
      </c>
      <c r="DH23" s="16" t="str">
        <f t="shared" si="70"/>
        <v/>
      </c>
      <c r="DI23" s="16" t="str">
        <f t="shared" si="71"/>
        <v/>
      </c>
      <c r="DJ23" s="16" t="str">
        <f t="shared" si="72"/>
        <v/>
      </c>
      <c r="DK23" s="88" t="str">
        <f t="shared" si="73"/>
        <v/>
      </c>
    </row>
    <row r="24" spans="2:115" ht="45" customHeight="1" x14ac:dyDescent="0.25">
      <c r="B24" s="58">
        <v>13</v>
      </c>
      <c r="C24" s="66" t="str">
        <f>IF(INDEX('Hide Sources'!$E$6:$CW$290,(C$9+$B23),$C$8)="","",IF(INDEX('Hide Sources'!$E$6:$CW$290,(C$9+$B23),$C$8)="x",INDEX('Hide Sources'!$E$6:$CW$290,(C$9+$B23),1),INDEX('Hide Sources'!$E$6:$CW$290,(C$9+$B23),$C$8)))</f>
        <v/>
      </c>
      <c r="D24" s="69"/>
      <c r="E24" s="66" t="str">
        <f>IF(INDEX('Hide Sources'!$E$6:$CW$290,(E$9+$B23),$C$8)="","",IF(INDEX('Hide Sources'!$E$6:$CW$290,(E$9+$B23),$C$8)="x",INDEX('Hide Sources'!$E$6:$CW$290,(E$9+$B23),1),INDEX('Hide Sources'!$E$6:$CW$290,(E$9+$B23),$C$8)))</f>
        <v/>
      </c>
      <c r="F24" s="69"/>
      <c r="G24" s="66" t="str">
        <f>IF(INDEX('Hide Sources'!$E$6:$CW$290,(G$9+$B23),$C$8)="","",IF(INDEX('Hide Sources'!$E$6:$CW$290,(G$9+$B23),$C$8)="x",INDEX('Hide Sources'!$E$6:$CW$290,(G$9+$B23),1),INDEX('Hide Sources'!$E$6:$CW$290,(G$9+$B23),$C$8)))</f>
        <v/>
      </c>
      <c r="H24" s="69"/>
      <c r="I24" s="66" t="str">
        <f>IF(INDEX('Hide Sources'!$E$6:$CW$290,(I$9+$B23),$C$8)="","",IF(INDEX('Hide Sources'!$E$6:$CW$290,(I$9+$B23),$C$8)="x",INDEX('Hide Sources'!$E$6:$CW$290,(I$9+$B23),1),INDEX('Hide Sources'!$E$6:$CW$290,(I$9+$B23),$C$8)))</f>
        <v/>
      </c>
      <c r="J24" s="69"/>
      <c r="K24" s="66" t="str">
        <f>IF(INDEX('Hide Sources'!$E$6:$CW$290,(K$9+$B23),$C$8)="","",IF(INDEX('Hide Sources'!$E$6:$CW$290,(K$9+$B23),$C$8)="x",INDEX('Hide Sources'!$E$6:$CW$290,(K$9+$B23),1),INDEX('Hide Sources'!$E$6:$CW$290,(K$9+$B23),$C$8)))</f>
        <v/>
      </c>
      <c r="L24" s="69"/>
      <c r="M24" s="66" t="str">
        <f>IF(INDEX('Hide Sources'!$E$6:$CW$290,(M$9+$B23),$C$8)="","",IF(INDEX('Hide Sources'!$E$6:$CW$290,(M$9+$B23),$C$8)="x",INDEX('Hide Sources'!$E$6:$CW$290,(M$9+$B23),1),INDEX('Hide Sources'!$E$6:$CW$290,(M$9+$B23),$C$8)))</f>
        <v/>
      </c>
      <c r="N24" s="69"/>
      <c r="O24" s="66" t="str">
        <f>IF(INDEX('Hide Sources'!$E$6:$CW$290,(O$9+$B23),$C$8)="","",IF(INDEX('Hide Sources'!$E$6:$CW$290,(O$9+$B23),$C$8)="x",INDEX('Hide Sources'!$E$6:$CW$290,(O$9+$B23),1),INDEX('Hide Sources'!$E$6:$CW$290,(O$9+$B23),$C$8)))</f>
        <v/>
      </c>
      <c r="P24" s="69"/>
      <c r="Q24" s="66" t="str">
        <f>IF(INDEX('Hide Sources'!$E$6:$CW$290,(Q$9+$B23),$C$8)="","",IF(INDEX('Hide Sources'!$E$6:$CW$290,(Q$9+$B23),$C$8)="x",INDEX('Hide Sources'!$E$6:$CW$290,(Q$9+$B23),1),INDEX('Hide Sources'!$E$6:$CW$290,(Q$9+$B23),$C$8)))</f>
        <v/>
      </c>
      <c r="R24" s="69"/>
      <c r="S24" s="66" t="str">
        <f>IF(INDEX('Hide Sources'!$E$6:$CW$290,(S$9+$B23),$C$8)="","",IF(INDEX('Hide Sources'!$E$6:$CW$290,(S$9+$B23),$C$8)="x",INDEX('Hide Sources'!$E$6:$CW$290,(S$9+$B23),1),INDEX('Hide Sources'!$E$6:$CW$290,(S$9+$B23),$C$8)))</f>
        <v/>
      </c>
      <c r="T24" s="69"/>
      <c r="U24" s="66" t="str">
        <f>IF(INDEX('Hide Sources'!$E$6:$CW$290,(U$9+$B23),$C$8)="","",IF(INDEX('Hide Sources'!$E$6:$CW$290,(U$9+$B23),$C$8)="x",INDEX('Hide Sources'!$E$6:$CW$290,(U$9+$B23),1),INDEX('Hide Sources'!$E$6:$CW$290,(U$9+$B23),$C$8)))</f>
        <v/>
      </c>
      <c r="V24" s="69"/>
      <c r="W24" s="66" t="str">
        <f>IF(INDEX('Hide Sources'!$E$6:$CW$290,(W$9+$B23),$C$8)="","",IF(INDEX('Hide Sources'!$E$6:$CW$290,(W$9+$B23),$C$8)="x",INDEX('Hide Sources'!$E$6:$CW$290,(W$9+$B23),1),INDEX('Hide Sources'!$E$6:$CW$290,(W$9+$B23),$C$8)))</f>
        <v/>
      </c>
      <c r="X24" s="69"/>
      <c r="Y24" s="66" t="str">
        <f>IF(INDEX('Hide Sources'!$E$6:$CW$290,(Y$9+$B23),$C$8)="","",IF(INDEX('Hide Sources'!$E$6:$CW$290,(Y$9+$B23),$C$8)="x",INDEX('Hide Sources'!$E$6:$CW$290,(Y$9+$B23),1),INDEX('Hide Sources'!$E$6:$CW$290,(Y$9+$B23),$C$8)))</f>
        <v/>
      </c>
      <c r="Z24" s="69"/>
      <c r="AA24" s="66" t="str">
        <f>IF(INDEX('Hide Sources'!$E$6:$CW$290,(AA$9+$B23),$C$8)="","",IF(INDEX('Hide Sources'!$E$6:$CW$290,(AA$9+$B23),$C$8)="x",INDEX('Hide Sources'!$E$6:$CW$290,(AA$9+$B23),1),INDEX('Hide Sources'!$E$6:$CW$290,(AA$9+$B23),$C$8)))</f>
        <v/>
      </c>
      <c r="AB24" s="69"/>
      <c r="AC24" s="66" t="str">
        <f>IF(INDEX('Hide Sources'!$E$6:$CW$290,(AC$9+$B23),$C$8)="","",IF(INDEX('Hide Sources'!$E$6:$CW$290,(AC$9+$B23),$C$8)="x",INDEX('Hide Sources'!$E$6:$CW$290,(AC$9+$B23),1),INDEX('Hide Sources'!$E$6:$CW$290,(AC$9+$B23),$C$8)))</f>
        <v/>
      </c>
      <c r="AD24" s="69"/>
      <c r="AE24" s="66" t="str">
        <f>IF(INDEX('Hide Sources'!$E$6:$CW$290,(AE$9+$B23),$C$8)="","",IF(INDEX('Hide Sources'!$E$6:$CW$290,(AE$9+$B23),$C$8)="x",INDEX('Hide Sources'!$E$6:$CW$290,(AE$9+$B23),1),INDEX('Hide Sources'!$E$6:$CW$290,(AE$9+$B23),$C$8)))</f>
        <v/>
      </c>
      <c r="AF24" s="69"/>
      <c r="AI24" s="38" t="str">
        <f t="shared" si="1"/>
        <v/>
      </c>
      <c r="AJ24" s="11" t="str">
        <f t="shared" si="2"/>
        <v/>
      </c>
      <c r="AK24" s="11" t="str">
        <f t="shared" si="3"/>
        <v/>
      </c>
      <c r="AL24" s="11" t="str">
        <f t="shared" si="4"/>
        <v/>
      </c>
      <c r="AM24" s="11" t="str">
        <f t="shared" si="5"/>
        <v/>
      </c>
      <c r="AN24" s="11" t="str">
        <f t="shared" si="6"/>
        <v/>
      </c>
      <c r="AO24" s="11" t="str">
        <f t="shared" si="7"/>
        <v/>
      </c>
      <c r="AP24" s="11" t="str">
        <f t="shared" si="8"/>
        <v/>
      </c>
      <c r="AQ24" s="11" t="str">
        <f t="shared" si="9"/>
        <v/>
      </c>
      <c r="AR24" s="11" t="str">
        <f t="shared" si="10"/>
        <v/>
      </c>
      <c r="AS24" s="11" t="str">
        <f t="shared" si="11"/>
        <v/>
      </c>
      <c r="AT24" s="11" t="str">
        <f t="shared" si="12"/>
        <v/>
      </c>
      <c r="AU24" s="11" t="str">
        <f t="shared" si="13"/>
        <v/>
      </c>
      <c r="AV24" s="11" t="str">
        <f t="shared" si="14"/>
        <v/>
      </c>
      <c r="AW24" s="11" t="str">
        <f t="shared" si="15"/>
        <v/>
      </c>
      <c r="AX24" s="11" t="str">
        <f t="shared" si="16"/>
        <v/>
      </c>
      <c r="AY24" s="11" t="str">
        <f t="shared" si="17"/>
        <v/>
      </c>
      <c r="AZ24" s="11" t="str">
        <f t="shared" si="18"/>
        <v/>
      </c>
      <c r="BA24" s="11" t="str">
        <f t="shared" si="19"/>
        <v/>
      </c>
      <c r="BB24" s="11" t="str">
        <f t="shared" si="20"/>
        <v/>
      </c>
      <c r="BC24" s="11" t="str">
        <f t="shared" si="21"/>
        <v/>
      </c>
      <c r="BD24" s="11" t="str">
        <f t="shared" si="22"/>
        <v/>
      </c>
      <c r="BE24" s="11" t="str">
        <f t="shared" si="23"/>
        <v/>
      </c>
      <c r="BF24" s="11" t="str">
        <f t="shared" si="24"/>
        <v/>
      </c>
      <c r="BG24" s="11" t="str">
        <f t="shared" si="25"/>
        <v/>
      </c>
      <c r="BH24" s="11" t="str">
        <f t="shared" si="26"/>
        <v/>
      </c>
      <c r="BI24" s="11" t="str">
        <f t="shared" si="27"/>
        <v/>
      </c>
      <c r="BJ24" s="11" t="str">
        <f t="shared" si="28"/>
        <v/>
      </c>
      <c r="BK24" s="11" t="str">
        <f t="shared" si="29"/>
        <v/>
      </c>
      <c r="BL24" s="62" t="str">
        <f t="shared" si="30"/>
        <v/>
      </c>
      <c r="BO24" s="38" t="b">
        <f t="shared" si="74"/>
        <v>0</v>
      </c>
      <c r="BP24" s="11" t="b">
        <f t="shared" si="90"/>
        <v>0</v>
      </c>
      <c r="BQ24" s="11" t="b">
        <f t="shared" si="91"/>
        <v>0</v>
      </c>
      <c r="BR24" s="11" t="b">
        <f t="shared" si="92"/>
        <v>0</v>
      </c>
      <c r="BS24" s="11" t="b">
        <f t="shared" si="93"/>
        <v>0</v>
      </c>
      <c r="BT24" s="11" t="b">
        <f t="shared" si="94"/>
        <v>0</v>
      </c>
      <c r="BU24" s="11" t="b">
        <f t="shared" si="95"/>
        <v>0</v>
      </c>
      <c r="BV24" s="11" t="b">
        <f t="shared" si="96"/>
        <v>0</v>
      </c>
      <c r="BW24" s="11" t="b">
        <f t="shared" si="97"/>
        <v>0</v>
      </c>
      <c r="BX24" s="11" t="b">
        <f t="shared" si="98"/>
        <v>0</v>
      </c>
      <c r="BY24" s="11" t="b">
        <f t="shared" si="99"/>
        <v>0</v>
      </c>
      <c r="BZ24" s="11" t="b">
        <f t="shared" si="100"/>
        <v>0</v>
      </c>
      <c r="CA24" s="11" t="b">
        <f t="shared" si="101"/>
        <v>0</v>
      </c>
      <c r="CB24" s="11" t="b">
        <f t="shared" si="102"/>
        <v>0</v>
      </c>
      <c r="CC24" s="62" t="b">
        <f t="shared" si="103"/>
        <v>0</v>
      </c>
      <c r="CF24" s="31" t="str">
        <f t="shared" si="75"/>
        <v/>
      </c>
      <c r="CG24" s="16" t="str">
        <f t="shared" si="86"/>
        <v/>
      </c>
      <c r="CH24" s="16" t="str">
        <f t="shared" si="87"/>
        <v/>
      </c>
      <c r="CI24" s="16" t="str">
        <f t="shared" si="88"/>
        <v/>
      </c>
      <c r="CJ24" s="16" t="str">
        <f t="shared" si="89"/>
        <v/>
      </c>
      <c r="CK24" s="16" t="str">
        <f t="shared" si="76"/>
        <v/>
      </c>
      <c r="CL24" s="16" t="str">
        <f t="shared" si="77"/>
        <v/>
      </c>
      <c r="CM24" s="16" t="str">
        <f t="shared" si="78"/>
        <v/>
      </c>
      <c r="CN24" s="16" t="str">
        <f t="shared" si="79"/>
        <v/>
      </c>
      <c r="CO24" s="16" t="str">
        <f t="shared" si="80"/>
        <v/>
      </c>
      <c r="CP24" s="16" t="str">
        <f t="shared" si="81"/>
        <v/>
      </c>
      <c r="CQ24" s="16" t="str">
        <f t="shared" si="82"/>
        <v/>
      </c>
      <c r="CR24" s="16" t="str">
        <f t="shared" si="83"/>
        <v/>
      </c>
      <c r="CS24" s="16" t="str">
        <f t="shared" si="84"/>
        <v/>
      </c>
      <c r="CT24" s="88" t="str">
        <f t="shared" si="85"/>
        <v/>
      </c>
      <c r="CW24" s="31" t="str">
        <f t="shared" si="59"/>
        <v/>
      </c>
      <c r="CX24" s="16" t="str">
        <f t="shared" si="60"/>
        <v/>
      </c>
      <c r="CY24" s="16" t="str">
        <f t="shared" si="61"/>
        <v/>
      </c>
      <c r="CZ24" s="16" t="str">
        <f t="shared" si="62"/>
        <v/>
      </c>
      <c r="DA24" s="16" t="str">
        <f t="shared" si="63"/>
        <v/>
      </c>
      <c r="DB24" s="16" t="str">
        <f t="shared" si="64"/>
        <v/>
      </c>
      <c r="DC24" s="16" t="str">
        <f t="shared" si="65"/>
        <v/>
      </c>
      <c r="DD24" s="16" t="str">
        <f t="shared" si="66"/>
        <v/>
      </c>
      <c r="DE24" s="16" t="str">
        <f t="shared" si="67"/>
        <v/>
      </c>
      <c r="DF24" s="16" t="str">
        <f t="shared" si="68"/>
        <v/>
      </c>
      <c r="DG24" s="16" t="str">
        <f t="shared" si="69"/>
        <v/>
      </c>
      <c r="DH24" s="16" t="str">
        <f t="shared" si="70"/>
        <v/>
      </c>
      <c r="DI24" s="16" t="str">
        <f t="shared" si="71"/>
        <v/>
      </c>
      <c r="DJ24" s="16" t="str">
        <f t="shared" si="72"/>
        <v/>
      </c>
      <c r="DK24" s="88" t="str">
        <f t="shared" si="73"/>
        <v/>
      </c>
    </row>
    <row r="25" spans="2:115" ht="45" customHeight="1" x14ac:dyDescent="0.25">
      <c r="B25" s="58">
        <v>14</v>
      </c>
      <c r="C25" s="66" t="str">
        <f>IF(INDEX('Hide Sources'!$E$6:$CW$290,(C$9+$B24),$C$8)="","",IF(INDEX('Hide Sources'!$E$6:$CW$290,(C$9+$B24),$C$8)="x",INDEX('Hide Sources'!$E$6:$CW$290,(C$9+$B24),1),INDEX('Hide Sources'!$E$6:$CW$290,(C$9+$B24),$C$8)))</f>
        <v/>
      </c>
      <c r="D25" s="69"/>
      <c r="E25" s="66" t="str">
        <f>IF(INDEX('Hide Sources'!$E$6:$CW$290,(E$9+$B24),$C$8)="","",IF(INDEX('Hide Sources'!$E$6:$CW$290,(E$9+$B24),$C$8)="x",INDEX('Hide Sources'!$E$6:$CW$290,(E$9+$B24),1),INDEX('Hide Sources'!$E$6:$CW$290,(E$9+$B24),$C$8)))</f>
        <v/>
      </c>
      <c r="F25" s="69"/>
      <c r="G25" s="66" t="str">
        <f>IF(INDEX('Hide Sources'!$E$6:$CW$290,(G$9+$B24),$C$8)="","",IF(INDEX('Hide Sources'!$E$6:$CW$290,(G$9+$B24),$C$8)="x",INDEX('Hide Sources'!$E$6:$CW$290,(G$9+$B24),1),INDEX('Hide Sources'!$E$6:$CW$290,(G$9+$B24),$C$8)))</f>
        <v/>
      </c>
      <c r="H25" s="69"/>
      <c r="I25" s="66" t="str">
        <f>IF(INDEX('Hide Sources'!$E$6:$CW$290,(I$9+$B24),$C$8)="","",IF(INDEX('Hide Sources'!$E$6:$CW$290,(I$9+$B24),$C$8)="x",INDEX('Hide Sources'!$E$6:$CW$290,(I$9+$B24),1),INDEX('Hide Sources'!$E$6:$CW$290,(I$9+$B24),$C$8)))</f>
        <v/>
      </c>
      <c r="J25" s="69"/>
      <c r="K25" s="66" t="str">
        <f>IF(INDEX('Hide Sources'!$E$6:$CW$290,(K$9+$B24),$C$8)="","",IF(INDEX('Hide Sources'!$E$6:$CW$290,(K$9+$B24),$C$8)="x",INDEX('Hide Sources'!$E$6:$CW$290,(K$9+$B24),1),INDEX('Hide Sources'!$E$6:$CW$290,(K$9+$B24),$C$8)))</f>
        <v/>
      </c>
      <c r="L25" s="69"/>
      <c r="M25" s="66" t="str">
        <f>IF(INDEX('Hide Sources'!$E$6:$CW$290,(M$9+$B24),$C$8)="","",IF(INDEX('Hide Sources'!$E$6:$CW$290,(M$9+$B24),$C$8)="x",INDEX('Hide Sources'!$E$6:$CW$290,(M$9+$B24),1),INDEX('Hide Sources'!$E$6:$CW$290,(M$9+$B24),$C$8)))</f>
        <v/>
      </c>
      <c r="N25" s="69"/>
      <c r="O25" s="66" t="str">
        <f>IF(INDEX('Hide Sources'!$E$6:$CW$290,(O$9+$B24),$C$8)="","",IF(INDEX('Hide Sources'!$E$6:$CW$290,(O$9+$B24),$C$8)="x",INDEX('Hide Sources'!$E$6:$CW$290,(O$9+$B24),1),INDEX('Hide Sources'!$E$6:$CW$290,(O$9+$B24),$C$8)))</f>
        <v/>
      </c>
      <c r="P25" s="69"/>
      <c r="Q25" s="66" t="str">
        <f>IF(INDEX('Hide Sources'!$E$6:$CW$290,(Q$9+$B24),$C$8)="","",IF(INDEX('Hide Sources'!$E$6:$CW$290,(Q$9+$B24),$C$8)="x",INDEX('Hide Sources'!$E$6:$CW$290,(Q$9+$B24),1),INDEX('Hide Sources'!$E$6:$CW$290,(Q$9+$B24),$C$8)))</f>
        <v/>
      </c>
      <c r="R25" s="69"/>
      <c r="S25" s="66" t="str">
        <f>IF(INDEX('Hide Sources'!$E$6:$CW$290,(S$9+$B24),$C$8)="","",IF(INDEX('Hide Sources'!$E$6:$CW$290,(S$9+$B24),$C$8)="x",INDEX('Hide Sources'!$E$6:$CW$290,(S$9+$B24),1),INDEX('Hide Sources'!$E$6:$CW$290,(S$9+$B24),$C$8)))</f>
        <v/>
      </c>
      <c r="T25" s="69"/>
      <c r="U25" s="66" t="str">
        <f>IF(INDEX('Hide Sources'!$E$6:$CW$290,(U$9+$B24),$C$8)="","",IF(INDEX('Hide Sources'!$E$6:$CW$290,(U$9+$B24),$C$8)="x",INDEX('Hide Sources'!$E$6:$CW$290,(U$9+$B24),1),INDEX('Hide Sources'!$E$6:$CW$290,(U$9+$B24),$C$8)))</f>
        <v/>
      </c>
      <c r="V25" s="69"/>
      <c r="W25" s="66" t="str">
        <f>IF(INDEX('Hide Sources'!$E$6:$CW$290,(W$9+$B24),$C$8)="","",IF(INDEX('Hide Sources'!$E$6:$CW$290,(W$9+$B24),$C$8)="x",INDEX('Hide Sources'!$E$6:$CW$290,(W$9+$B24),1),INDEX('Hide Sources'!$E$6:$CW$290,(W$9+$B24),$C$8)))</f>
        <v/>
      </c>
      <c r="X25" s="69"/>
      <c r="Y25" s="66" t="str">
        <f>IF(INDEX('Hide Sources'!$E$6:$CW$290,(Y$9+$B24),$C$8)="","",IF(INDEX('Hide Sources'!$E$6:$CW$290,(Y$9+$B24),$C$8)="x",INDEX('Hide Sources'!$E$6:$CW$290,(Y$9+$B24),1),INDEX('Hide Sources'!$E$6:$CW$290,(Y$9+$B24),$C$8)))</f>
        <v/>
      </c>
      <c r="Z25" s="69"/>
      <c r="AA25" s="66" t="str">
        <f>IF(INDEX('Hide Sources'!$E$6:$CW$290,(AA$9+$B24),$C$8)="","",IF(INDEX('Hide Sources'!$E$6:$CW$290,(AA$9+$B24),$C$8)="x",INDEX('Hide Sources'!$E$6:$CW$290,(AA$9+$B24),1),INDEX('Hide Sources'!$E$6:$CW$290,(AA$9+$B24),$C$8)))</f>
        <v/>
      </c>
      <c r="AB25" s="69"/>
      <c r="AC25" s="66" t="str">
        <f>IF(INDEX('Hide Sources'!$E$6:$CW$290,(AC$9+$B24),$C$8)="","",IF(INDEX('Hide Sources'!$E$6:$CW$290,(AC$9+$B24),$C$8)="x",INDEX('Hide Sources'!$E$6:$CW$290,(AC$9+$B24),1),INDEX('Hide Sources'!$E$6:$CW$290,(AC$9+$B24),$C$8)))</f>
        <v/>
      </c>
      <c r="AD25" s="69"/>
      <c r="AE25" s="66" t="str">
        <f>IF(INDEX('Hide Sources'!$E$6:$CW$290,(AE$9+$B24),$C$8)="","",IF(INDEX('Hide Sources'!$E$6:$CW$290,(AE$9+$B24),$C$8)="x",INDEX('Hide Sources'!$E$6:$CW$290,(AE$9+$B24),1),INDEX('Hide Sources'!$E$6:$CW$290,(AE$9+$B24),$C$8)))</f>
        <v/>
      </c>
      <c r="AF25" s="69"/>
      <c r="AI25" s="38" t="str">
        <f t="shared" si="1"/>
        <v/>
      </c>
      <c r="AJ25" s="11" t="str">
        <f t="shared" si="2"/>
        <v/>
      </c>
      <c r="AK25" s="11" t="str">
        <f t="shared" si="3"/>
        <v/>
      </c>
      <c r="AL25" s="11" t="str">
        <f t="shared" si="4"/>
        <v/>
      </c>
      <c r="AM25" s="11" t="str">
        <f t="shared" si="5"/>
        <v/>
      </c>
      <c r="AN25" s="11" t="str">
        <f t="shared" si="6"/>
        <v/>
      </c>
      <c r="AO25" s="11" t="str">
        <f t="shared" si="7"/>
        <v/>
      </c>
      <c r="AP25" s="11" t="str">
        <f t="shared" si="8"/>
        <v/>
      </c>
      <c r="AQ25" s="11" t="str">
        <f t="shared" si="9"/>
        <v/>
      </c>
      <c r="AR25" s="11" t="str">
        <f t="shared" si="10"/>
        <v/>
      </c>
      <c r="AS25" s="11" t="str">
        <f t="shared" si="11"/>
        <v/>
      </c>
      <c r="AT25" s="11" t="str">
        <f t="shared" si="12"/>
        <v/>
      </c>
      <c r="AU25" s="11" t="str">
        <f t="shared" si="13"/>
        <v/>
      </c>
      <c r="AV25" s="11" t="str">
        <f t="shared" si="14"/>
        <v/>
      </c>
      <c r="AW25" s="11" t="str">
        <f t="shared" si="15"/>
        <v/>
      </c>
      <c r="AX25" s="11" t="str">
        <f t="shared" si="16"/>
        <v/>
      </c>
      <c r="AY25" s="11" t="str">
        <f t="shared" si="17"/>
        <v/>
      </c>
      <c r="AZ25" s="11" t="str">
        <f t="shared" si="18"/>
        <v/>
      </c>
      <c r="BA25" s="11" t="str">
        <f t="shared" si="19"/>
        <v/>
      </c>
      <c r="BB25" s="11" t="str">
        <f t="shared" si="20"/>
        <v/>
      </c>
      <c r="BC25" s="11" t="str">
        <f t="shared" si="21"/>
        <v/>
      </c>
      <c r="BD25" s="11" t="str">
        <f t="shared" si="22"/>
        <v/>
      </c>
      <c r="BE25" s="11" t="str">
        <f t="shared" si="23"/>
        <v/>
      </c>
      <c r="BF25" s="11" t="str">
        <f t="shared" si="24"/>
        <v/>
      </c>
      <c r="BG25" s="11" t="str">
        <f t="shared" si="25"/>
        <v/>
      </c>
      <c r="BH25" s="11" t="str">
        <f t="shared" si="26"/>
        <v/>
      </c>
      <c r="BI25" s="11" t="str">
        <f t="shared" si="27"/>
        <v/>
      </c>
      <c r="BJ25" s="11" t="str">
        <f t="shared" si="28"/>
        <v/>
      </c>
      <c r="BK25" s="11" t="str">
        <f t="shared" si="29"/>
        <v/>
      </c>
      <c r="BL25" s="62" t="str">
        <f t="shared" si="30"/>
        <v/>
      </c>
      <c r="BO25" s="38" t="b">
        <f t="shared" si="74"/>
        <v>0</v>
      </c>
      <c r="BP25" s="11" t="b">
        <f t="shared" si="90"/>
        <v>0</v>
      </c>
      <c r="BQ25" s="11" t="b">
        <f t="shared" si="91"/>
        <v>0</v>
      </c>
      <c r="BR25" s="11" t="b">
        <f t="shared" si="92"/>
        <v>0</v>
      </c>
      <c r="BS25" s="11" t="b">
        <f t="shared" si="93"/>
        <v>0</v>
      </c>
      <c r="BT25" s="11" t="b">
        <f t="shared" si="94"/>
        <v>0</v>
      </c>
      <c r="BU25" s="11" t="b">
        <f t="shared" si="95"/>
        <v>0</v>
      </c>
      <c r="BV25" s="11" t="b">
        <f t="shared" si="96"/>
        <v>0</v>
      </c>
      <c r="BW25" s="11" t="b">
        <f t="shared" si="97"/>
        <v>0</v>
      </c>
      <c r="BX25" s="11" t="b">
        <f t="shared" si="98"/>
        <v>0</v>
      </c>
      <c r="BY25" s="11" t="b">
        <f t="shared" si="99"/>
        <v>0</v>
      </c>
      <c r="BZ25" s="11" t="b">
        <f t="shared" si="100"/>
        <v>0</v>
      </c>
      <c r="CA25" s="11" t="b">
        <f t="shared" si="101"/>
        <v>0</v>
      </c>
      <c r="CB25" s="11" t="b">
        <f t="shared" si="102"/>
        <v>0</v>
      </c>
      <c r="CC25" s="62" t="b">
        <f t="shared" si="103"/>
        <v>0</v>
      </c>
      <c r="CF25" s="31" t="str">
        <f t="shared" si="75"/>
        <v/>
      </c>
      <c r="CG25" s="16" t="str">
        <f t="shared" si="86"/>
        <v/>
      </c>
      <c r="CH25" s="16" t="str">
        <f t="shared" si="87"/>
        <v/>
      </c>
      <c r="CI25" s="16" t="str">
        <f t="shared" si="88"/>
        <v/>
      </c>
      <c r="CJ25" s="16" t="str">
        <f t="shared" si="89"/>
        <v/>
      </c>
      <c r="CK25" s="16" t="str">
        <f t="shared" si="76"/>
        <v/>
      </c>
      <c r="CL25" s="16" t="str">
        <f t="shared" si="77"/>
        <v/>
      </c>
      <c r="CM25" s="16" t="str">
        <f t="shared" si="78"/>
        <v/>
      </c>
      <c r="CN25" s="16" t="str">
        <f t="shared" si="79"/>
        <v/>
      </c>
      <c r="CO25" s="16" t="str">
        <f t="shared" si="80"/>
        <v/>
      </c>
      <c r="CP25" s="16" t="str">
        <f t="shared" si="81"/>
        <v/>
      </c>
      <c r="CQ25" s="16" t="str">
        <f t="shared" si="82"/>
        <v/>
      </c>
      <c r="CR25" s="16" t="str">
        <f t="shared" si="83"/>
        <v/>
      </c>
      <c r="CS25" s="16" t="str">
        <f t="shared" si="84"/>
        <v/>
      </c>
      <c r="CT25" s="88" t="str">
        <f t="shared" si="85"/>
        <v/>
      </c>
      <c r="CW25" s="31" t="str">
        <f t="shared" si="59"/>
        <v/>
      </c>
      <c r="CX25" s="16" t="str">
        <f t="shared" si="60"/>
        <v/>
      </c>
      <c r="CY25" s="16" t="str">
        <f t="shared" si="61"/>
        <v/>
      </c>
      <c r="CZ25" s="16" t="str">
        <f t="shared" si="62"/>
        <v/>
      </c>
      <c r="DA25" s="16" t="str">
        <f t="shared" si="63"/>
        <v/>
      </c>
      <c r="DB25" s="16" t="str">
        <f t="shared" si="64"/>
        <v/>
      </c>
      <c r="DC25" s="16" t="str">
        <f t="shared" si="65"/>
        <v/>
      </c>
      <c r="DD25" s="16" t="str">
        <f t="shared" si="66"/>
        <v/>
      </c>
      <c r="DE25" s="16" t="str">
        <f t="shared" si="67"/>
        <v/>
      </c>
      <c r="DF25" s="16" t="str">
        <f t="shared" si="68"/>
        <v/>
      </c>
      <c r="DG25" s="16" t="str">
        <f t="shared" si="69"/>
        <v/>
      </c>
      <c r="DH25" s="16" t="str">
        <f t="shared" si="70"/>
        <v/>
      </c>
      <c r="DI25" s="16" t="str">
        <f t="shared" si="71"/>
        <v/>
      </c>
      <c r="DJ25" s="16" t="str">
        <f t="shared" si="72"/>
        <v/>
      </c>
      <c r="DK25" s="88" t="str">
        <f t="shared" si="73"/>
        <v/>
      </c>
    </row>
    <row r="26" spans="2:115" ht="45" customHeight="1" x14ac:dyDescent="0.25">
      <c r="B26" s="58">
        <v>15</v>
      </c>
      <c r="C26" s="66" t="str">
        <f>IF(INDEX('Hide Sources'!$E$6:$CW$290,(C$9+$B25),$C$8)="","",IF(INDEX('Hide Sources'!$E$6:$CW$290,(C$9+$B25),$C$8)="x",INDEX('Hide Sources'!$E$6:$CW$290,(C$9+$B25),1),INDEX('Hide Sources'!$E$6:$CW$290,(C$9+$B25),$C$8)))</f>
        <v/>
      </c>
      <c r="D26" s="69"/>
      <c r="E26" s="66" t="str">
        <f>IF(INDEX('Hide Sources'!$E$6:$CW$290,(E$9+$B25),$C$8)="","",IF(INDEX('Hide Sources'!$E$6:$CW$290,(E$9+$B25),$C$8)="x",INDEX('Hide Sources'!$E$6:$CW$290,(E$9+$B25),1),INDEX('Hide Sources'!$E$6:$CW$290,(E$9+$B25),$C$8)))</f>
        <v/>
      </c>
      <c r="F26" s="69"/>
      <c r="G26" s="66" t="str">
        <f>IF(INDEX('Hide Sources'!$E$6:$CW$290,(G$9+$B25),$C$8)="","",IF(INDEX('Hide Sources'!$E$6:$CW$290,(G$9+$B25),$C$8)="x",INDEX('Hide Sources'!$E$6:$CW$290,(G$9+$B25),1),INDEX('Hide Sources'!$E$6:$CW$290,(G$9+$B25),$C$8)))</f>
        <v/>
      </c>
      <c r="H26" s="69"/>
      <c r="I26" s="66" t="str">
        <f>IF(INDEX('Hide Sources'!$E$6:$CW$290,(I$9+$B25),$C$8)="","",IF(INDEX('Hide Sources'!$E$6:$CW$290,(I$9+$B25),$C$8)="x",INDEX('Hide Sources'!$E$6:$CW$290,(I$9+$B25),1),INDEX('Hide Sources'!$E$6:$CW$290,(I$9+$B25),$C$8)))</f>
        <v/>
      </c>
      <c r="J26" s="69"/>
      <c r="K26" s="66" t="str">
        <f>IF(INDEX('Hide Sources'!$E$6:$CW$290,(K$9+$B25),$C$8)="","",IF(INDEX('Hide Sources'!$E$6:$CW$290,(K$9+$B25),$C$8)="x",INDEX('Hide Sources'!$E$6:$CW$290,(K$9+$B25),1),INDEX('Hide Sources'!$E$6:$CW$290,(K$9+$B25),$C$8)))</f>
        <v/>
      </c>
      <c r="L26" s="69"/>
      <c r="M26" s="66" t="str">
        <f>IF(INDEX('Hide Sources'!$E$6:$CW$290,(M$9+$B25),$C$8)="","",IF(INDEX('Hide Sources'!$E$6:$CW$290,(M$9+$B25),$C$8)="x",INDEX('Hide Sources'!$E$6:$CW$290,(M$9+$B25),1),INDEX('Hide Sources'!$E$6:$CW$290,(M$9+$B25),$C$8)))</f>
        <v/>
      </c>
      <c r="N26" s="69"/>
      <c r="O26" s="66" t="str">
        <f>IF(INDEX('Hide Sources'!$E$6:$CW$290,(O$9+$B25),$C$8)="","",IF(INDEX('Hide Sources'!$E$6:$CW$290,(O$9+$B25),$C$8)="x",INDEX('Hide Sources'!$E$6:$CW$290,(O$9+$B25),1),INDEX('Hide Sources'!$E$6:$CW$290,(O$9+$B25),$C$8)))</f>
        <v/>
      </c>
      <c r="P26" s="69"/>
      <c r="Q26" s="66" t="str">
        <f>IF(INDEX('Hide Sources'!$E$6:$CW$290,(Q$9+$B25),$C$8)="","",IF(INDEX('Hide Sources'!$E$6:$CW$290,(Q$9+$B25),$C$8)="x",INDEX('Hide Sources'!$E$6:$CW$290,(Q$9+$B25),1),INDEX('Hide Sources'!$E$6:$CW$290,(Q$9+$B25),$C$8)))</f>
        <v/>
      </c>
      <c r="R26" s="69"/>
      <c r="S26" s="66" t="str">
        <f>IF(INDEX('Hide Sources'!$E$6:$CW$290,(S$9+$B25),$C$8)="","",IF(INDEX('Hide Sources'!$E$6:$CW$290,(S$9+$B25),$C$8)="x",INDEX('Hide Sources'!$E$6:$CW$290,(S$9+$B25),1),INDEX('Hide Sources'!$E$6:$CW$290,(S$9+$B25),$C$8)))</f>
        <v/>
      </c>
      <c r="T26" s="69"/>
      <c r="U26" s="66" t="str">
        <f>IF(INDEX('Hide Sources'!$E$6:$CW$290,(U$9+$B25),$C$8)="","",IF(INDEX('Hide Sources'!$E$6:$CW$290,(U$9+$B25),$C$8)="x",INDEX('Hide Sources'!$E$6:$CW$290,(U$9+$B25),1),INDEX('Hide Sources'!$E$6:$CW$290,(U$9+$B25),$C$8)))</f>
        <v/>
      </c>
      <c r="V26" s="69"/>
      <c r="W26" s="66" t="str">
        <f>IF(INDEX('Hide Sources'!$E$6:$CW$290,(W$9+$B25),$C$8)="","",IF(INDEX('Hide Sources'!$E$6:$CW$290,(W$9+$B25),$C$8)="x",INDEX('Hide Sources'!$E$6:$CW$290,(W$9+$B25),1),INDEX('Hide Sources'!$E$6:$CW$290,(W$9+$B25),$C$8)))</f>
        <v/>
      </c>
      <c r="X26" s="69"/>
      <c r="Y26" s="66" t="str">
        <f>IF(INDEX('Hide Sources'!$E$6:$CW$290,(Y$9+$B25),$C$8)="","",IF(INDEX('Hide Sources'!$E$6:$CW$290,(Y$9+$B25),$C$8)="x",INDEX('Hide Sources'!$E$6:$CW$290,(Y$9+$B25),1),INDEX('Hide Sources'!$E$6:$CW$290,(Y$9+$B25),$C$8)))</f>
        <v/>
      </c>
      <c r="Z26" s="69"/>
      <c r="AA26" s="66" t="str">
        <f>IF(INDEX('Hide Sources'!$E$6:$CW$290,(AA$9+$B25),$C$8)="","",IF(INDEX('Hide Sources'!$E$6:$CW$290,(AA$9+$B25),$C$8)="x",INDEX('Hide Sources'!$E$6:$CW$290,(AA$9+$B25),1),INDEX('Hide Sources'!$E$6:$CW$290,(AA$9+$B25),$C$8)))</f>
        <v/>
      </c>
      <c r="AB26" s="69"/>
      <c r="AC26" s="66" t="str">
        <f>IF(INDEX('Hide Sources'!$E$6:$CW$290,(AC$9+$B25),$C$8)="","",IF(INDEX('Hide Sources'!$E$6:$CW$290,(AC$9+$B25),$C$8)="x",INDEX('Hide Sources'!$E$6:$CW$290,(AC$9+$B25),1),INDEX('Hide Sources'!$E$6:$CW$290,(AC$9+$B25),$C$8)))</f>
        <v/>
      </c>
      <c r="AD26" s="69"/>
      <c r="AE26" s="66" t="str">
        <f>IF(INDEX('Hide Sources'!$E$6:$CW$290,(AE$9+$B25),$C$8)="","",IF(INDEX('Hide Sources'!$E$6:$CW$290,(AE$9+$B25),$C$8)="x",INDEX('Hide Sources'!$E$6:$CW$290,(AE$9+$B25),1),INDEX('Hide Sources'!$E$6:$CW$290,(AE$9+$B25),$C$8)))</f>
        <v/>
      </c>
      <c r="AF26" s="69"/>
      <c r="AI26" s="38" t="str">
        <f t="shared" si="1"/>
        <v/>
      </c>
      <c r="AJ26" s="11" t="str">
        <f t="shared" si="2"/>
        <v/>
      </c>
      <c r="AK26" s="11" t="str">
        <f t="shared" si="3"/>
        <v/>
      </c>
      <c r="AL26" s="11" t="str">
        <f t="shared" si="4"/>
        <v/>
      </c>
      <c r="AM26" s="11" t="str">
        <f t="shared" si="5"/>
        <v/>
      </c>
      <c r="AN26" s="11" t="str">
        <f t="shared" si="6"/>
        <v/>
      </c>
      <c r="AO26" s="11" t="str">
        <f t="shared" si="7"/>
        <v/>
      </c>
      <c r="AP26" s="11" t="str">
        <f t="shared" si="8"/>
        <v/>
      </c>
      <c r="AQ26" s="11" t="str">
        <f t="shared" si="9"/>
        <v/>
      </c>
      <c r="AR26" s="11" t="str">
        <f t="shared" si="10"/>
        <v/>
      </c>
      <c r="AS26" s="11" t="str">
        <f t="shared" si="11"/>
        <v/>
      </c>
      <c r="AT26" s="11" t="str">
        <f t="shared" si="12"/>
        <v/>
      </c>
      <c r="AU26" s="11" t="str">
        <f t="shared" si="13"/>
        <v/>
      </c>
      <c r="AV26" s="11" t="str">
        <f t="shared" si="14"/>
        <v/>
      </c>
      <c r="AW26" s="11" t="str">
        <f t="shared" si="15"/>
        <v/>
      </c>
      <c r="AX26" s="11" t="str">
        <f t="shared" si="16"/>
        <v/>
      </c>
      <c r="AY26" s="11" t="str">
        <f t="shared" si="17"/>
        <v/>
      </c>
      <c r="AZ26" s="11" t="str">
        <f t="shared" si="18"/>
        <v/>
      </c>
      <c r="BA26" s="11" t="str">
        <f t="shared" si="19"/>
        <v/>
      </c>
      <c r="BB26" s="11" t="str">
        <f t="shared" si="20"/>
        <v/>
      </c>
      <c r="BC26" s="11" t="str">
        <f t="shared" si="21"/>
        <v/>
      </c>
      <c r="BD26" s="11" t="str">
        <f t="shared" si="22"/>
        <v/>
      </c>
      <c r="BE26" s="11" t="str">
        <f t="shared" si="23"/>
        <v/>
      </c>
      <c r="BF26" s="11" t="str">
        <f t="shared" si="24"/>
        <v/>
      </c>
      <c r="BG26" s="11" t="str">
        <f t="shared" si="25"/>
        <v/>
      </c>
      <c r="BH26" s="11" t="str">
        <f t="shared" si="26"/>
        <v/>
      </c>
      <c r="BI26" s="11" t="str">
        <f t="shared" si="27"/>
        <v/>
      </c>
      <c r="BJ26" s="11" t="str">
        <f t="shared" si="28"/>
        <v/>
      </c>
      <c r="BK26" s="11" t="str">
        <f t="shared" si="29"/>
        <v/>
      </c>
      <c r="BL26" s="62" t="str">
        <f t="shared" si="30"/>
        <v/>
      </c>
      <c r="BO26" s="38" t="b">
        <f t="shared" si="74"/>
        <v>0</v>
      </c>
      <c r="BP26" s="11" t="b">
        <f t="shared" si="90"/>
        <v>0</v>
      </c>
      <c r="BQ26" s="11" t="b">
        <f t="shared" si="91"/>
        <v>0</v>
      </c>
      <c r="BR26" s="11" t="b">
        <f t="shared" si="92"/>
        <v>0</v>
      </c>
      <c r="BS26" s="11" t="b">
        <f t="shared" si="93"/>
        <v>0</v>
      </c>
      <c r="BT26" s="11" t="b">
        <f t="shared" si="94"/>
        <v>0</v>
      </c>
      <c r="BU26" s="11" t="b">
        <f t="shared" si="95"/>
        <v>0</v>
      </c>
      <c r="BV26" s="11" t="b">
        <f t="shared" si="96"/>
        <v>0</v>
      </c>
      <c r="BW26" s="11" t="b">
        <f t="shared" si="97"/>
        <v>0</v>
      </c>
      <c r="BX26" s="11" t="b">
        <f t="shared" si="98"/>
        <v>0</v>
      </c>
      <c r="BY26" s="11" t="b">
        <f t="shared" si="99"/>
        <v>0</v>
      </c>
      <c r="BZ26" s="11" t="b">
        <f t="shared" si="100"/>
        <v>0</v>
      </c>
      <c r="CA26" s="11" t="b">
        <f t="shared" si="101"/>
        <v>0</v>
      </c>
      <c r="CB26" s="11" t="b">
        <f t="shared" si="102"/>
        <v>0</v>
      </c>
      <c r="CC26" s="62" t="b">
        <f t="shared" si="103"/>
        <v>0</v>
      </c>
      <c r="CF26" s="31" t="str">
        <f t="shared" si="75"/>
        <v/>
      </c>
      <c r="CG26" s="16" t="str">
        <f t="shared" si="86"/>
        <v/>
      </c>
      <c r="CH26" s="16" t="str">
        <f t="shared" si="87"/>
        <v/>
      </c>
      <c r="CI26" s="16" t="str">
        <f t="shared" si="88"/>
        <v/>
      </c>
      <c r="CJ26" s="16" t="str">
        <f t="shared" si="89"/>
        <v/>
      </c>
      <c r="CK26" s="16" t="str">
        <f t="shared" si="76"/>
        <v/>
      </c>
      <c r="CL26" s="16" t="str">
        <f t="shared" si="77"/>
        <v/>
      </c>
      <c r="CM26" s="16" t="str">
        <f t="shared" si="78"/>
        <v/>
      </c>
      <c r="CN26" s="16" t="str">
        <f t="shared" si="79"/>
        <v/>
      </c>
      <c r="CO26" s="16" t="str">
        <f t="shared" si="80"/>
        <v/>
      </c>
      <c r="CP26" s="16" t="str">
        <f t="shared" si="81"/>
        <v/>
      </c>
      <c r="CQ26" s="16" t="str">
        <f t="shared" si="82"/>
        <v/>
      </c>
      <c r="CR26" s="16" t="str">
        <f t="shared" si="83"/>
        <v/>
      </c>
      <c r="CS26" s="16" t="str">
        <f t="shared" si="84"/>
        <v/>
      </c>
      <c r="CT26" s="88" t="str">
        <f t="shared" si="85"/>
        <v/>
      </c>
      <c r="CW26" s="31" t="str">
        <f t="shared" si="59"/>
        <v/>
      </c>
      <c r="CX26" s="16" t="str">
        <f t="shared" si="60"/>
        <v/>
      </c>
      <c r="CY26" s="16" t="str">
        <f t="shared" si="61"/>
        <v/>
      </c>
      <c r="CZ26" s="16" t="str">
        <f t="shared" si="62"/>
        <v/>
      </c>
      <c r="DA26" s="16" t="str">
        <f t="shared" si="63"/>
        <v/>
      </c>
      <c r="DB26" s="16" t="str">
        <f t="shared" si="64"/>
        <v/>
      </c>
      <c r="DC26" s="16" t="str">
        <f t="shared" si="65"/>
        <v/>
      </c>
      <c r="DD26" s="16" t="str">
        <f t="shared" si="66"/>
        <v/>
      </c>
      <c r="DE26" s="16" t="str">
        <f t="shared" si="67"/>
        <v/>
      </c>
      <c r="DF26" s="16" t="str">
        <f t="shared" si="68"/>
        <v/>
      </c>
      <c r="DG26" s="16" t="str">
        <f t="shared" si="69"/>
        <v/>
      </c>
      <c r="DH26" s="16" t="str">
        <f t="shared" si="70"/>
        <v/>
      </c>
      <c r="DI26" s="16" t="str">
        <f t="shared" si="71"/>
        <v/>
      </c>
      <c r="DJ26" s="16" t="str">
        <f t="shared" si="72"/>
        <v/>
      </c>
      <c r="DK26" s="88" t="str">
        <f t="shared" si="73"/>
        <v/>
      </c>
    </row>
    <row r="27" spans="2:115" ht="45" customHeight="1" x14ac:dyDescent="0.25">
      <c r="B27" s="58">
        <v>16</v>
      </c>
      <c r="C27" s="66" t="str">
        <f>IF(INDEX('Hide Sources'!$E$6:$CW$290,(C$9+$B26),$C$8)="","",IF(INDEX('Hide Sources'!$E$6:$CW$290,(C$9+$B26),$C$8)="x",INDEX('Hide Sources'!$E$6:$CW$290,(C$9+$B26),1),INDEX('Hide Sources'!$E$6:$CW$290,(C$9+$B26),$C$8)))</f>
        <v/>
      </c>
      <c r="D27" s="69"/>
      <c r="E27" s="66" t="str">
        <f>IF(INDEX('Hide Sources'!$E$6:$CW$290,(E$9+$B26),$C$8)="","",IF(INDEX('Hide Sources'!$E$6:$CW$290,(E$9+$B26),$C$8)="x",INDEX('Hide Sources'!$E$6:$CW$290,(E$9+$B26),1),INDEX('Hide Sources'!$E$6:$CW$290,(E$9+$B26),$C$8)))</f>
        <v/>
      </c>
      <c r="F27" s="69"/>
      <c r="G27" s="66" t="str">
        <f>IF(INDEX('Hide Sources'!$E$6:$CW$290,(G$9+$B26),$C$8)="","",IF(INDEX('Hide Sources'!$E$6:$CW$290,(G$9+$B26),$C$8)="x",INDEX('Hide Sources'!$E$6:$CW$290,(G$9+$B26),1),INDEX('Hide Sources'!$E$6:$CW$290,(G$9+$B26),$C$8)))</f>
        <v/>
      </c>
      <c r="H27" s="69"/>
      <c r="I27" s="66" t="str">
        <f>IF(INDEX('Hide Sources'!$E$6:$CW$290,(I$9+$B26),$C$8)="","",IF(INDEX('Hide Sources'!$E$6:$CW$290,(I$9+$B26),$C$8)="x",INDEX('Hide Sources'!$E$6:$CW$290,(I$9+$B26),1),INDEX('Hide Sources'!$E$6:$CW$290,(I$9+$B26),$C$8)))</f>
        <v/>
      </c>
      <c r="J27" s="69"/>
      <c r="K27" s="66" t="str">
        <f>IF(INDEX('Hide Sources'!$E$6:$CW$290,(K$9+$B26),$C$8)="","",IF(INDEX('Hide Sources'!$E$6:$CW$290,(K$9+$B26),$C$8)="x",INDEX('Hide Sources'!$E$6:$CW$290,(K$9+$B26),1),INDEX('Hide Sources'!$E$6:$CW$290,(K$9+$B26),$C$8)))</f>
        <v/>
      </c>
      <c r="L27" s="69"/>
      <c r="M27" s="66" t="str">
        <f>IF(INDEX('Hide Sources'!$E$6:$CW$290,(M$9+$B26),$C$8)="","",IF(INDEX('Hide Sources'!$E$6:$CW$290,(M$9+$B26),$C$8)="x",INDEX('Hide Sources'!$E$6:$CW$290,(M$9+$B26),1),INDEX('Hide Sources'!$E$6:$CW$290,(M$9+$B26),$C$8)))</f>
        <v/>
      </c>
      <c r="N27" s="69"/>
      <c r="O27" s="66" t="str">
        <f>IF(INDEX('Hide Sources'!$E$6:$CW$290,(O$9+$B26),$C$8)="","",IF(INDEX('Hide Sources'!$E$6:$CW$290,(O$9+$B26),$C$8)="x",INDEX('Hide Sources'!$E$6:$CW$290,(O$9+$B26),1),INDEX('Hide Sources'!$E$6:$CW$290,(O$9+$B26),$C$8)))</f>
        <v/>
      </c>
      <c r="P27" s="69"/>
      <c r="Q27" s="66" t="str">
        <f>IF(INDEX('Hide Sources'!$E$6:$CW$290,(Q$9+$B26),$C$8)="","",IF(INDEX('Hide Sources'!$E$6:$CW$290,(Q$9+$B26),$C$8)="x",INDEX('Hide Sources'!$E$6:$CW$290,(Q$9+$B26),1),INDEX('Hide Sources'!$E$6:$CW$290,(Q$9+$B26),$C$8)))</f>
        <v/>
      </c>
      <c r="R27" s="69"/>
      <c r="S27" s="66" t="str">
        <f>IF(INDEX('Hide Sources'!$E$6:$CW$290,(S$9+$B26),$C$8)="","",IF(INDEX('Hide Sources'!$E$6:$CW$290,(S$9+$B26),$C$8)="x",INDEX('Hide Sources'!$E$6:$CW$290,(S$9+$B26),1),INDEX('Hide Sources'!$E$6:$CW$290,(S$9+$B26),$C$8)))</f>
        <v/>
      </c>
      <c r="T27" s="69"/>
      <c r="U27" s="66" t="str">
        <f>IF(INDEX('Hide Sources'!$E$6:$CW$290,(U$9+$B26),$C$8)="","",IF(INDEX('Hide Sources'!$E$6:$CW$290,(U$9+$B26),$C$8)="x",INDEX('Hide Sources'!$E$6:$CW$290,(U$9+$B26),1),INDEX('Hide Sources'!$E$6:$CW$290,(U$9+$B26),$C$8)))</f>
        <v/>
      </c>
      <c r="V27" s="69"/>
      <c r="W27" s="66" t="str">
        <f>IF(INDEX('Hide Sources'!$E$6:$CW$290,(W$9+$B26),$C$8)="","",IF(INDEX('Hide Sources'!$E$6:$CW$290,(W$9+$B26),$C$8)="x",INDEX('Hide Sources'!$E$6:$CW$290,(W$9+$B26),1),INDEX('Hide Sources'!$E$6:$CW$290,(W$9+$B26),$C$8)))</f>
        <v/>
      </c>
      <c r="X27" s="69"/>
      <c r="Y27" s="66" t="str">
        <f>IF(INDEX('Hide Sources'!$E$6:$CW$290,(Y$9+$B26),$C$8)="","",IF(INDEX('Hide Sources'!$E$6:$CW$290,(Y$9+$B26),$C$8)="x",INDEX('Hide Sources'!$E$6:$CW$290,(Y$9+$B26),1),INDEX('Hide Sources'!$E$6:$CW$290,(Y$9+$B26),$C$8)))</f>
        <v/>
      </c>
      <c r="Z27" s="69"/>
      <c r="AA27" s="66" t="str">
        <f>IF(INDEX('Hide Sources'!$E$6:$CW$290,(AA$9+$B26),$C$8)="","",IF(INDEX('Hide Sources'!$E$6:$CW$290,(AA$9+$B26),$C$8)="x",INDEX('Hide Sources'!$E$6:$CW$290,(AA$9+$B26),1),INDEX('Hide Sources'!$E$6:$CW$290,(AA$9+$B26),$C$8)))</f>
        <v/>
      </c>
      <c r="AB27" s="69"/>
      <c r="AC27" s="66" t="str">
        <f>IF(INDEX('Hide Sources'!$E$6:$CW$290,(AC$9+$B26),$C$8)="","",IF(INDEX('Hide Sources'!$E$6:$CW$290,(AC$9+$B26),$C$8)="x",INDEX('Hide Sources'!$E$6:$CW$290,(AC$9+$B26),1),INDEX('Hide Sources'!$E$6:$CW$290,(AC$9+$B26),$C$8)))</f>
        <v/>
      </c>
      <c r="AD27" s="69"/>
      <c r="AE27" s="66" t="str">
        <f>IF(INDEX('Hide Sources'!$E$6:$CW$290,(AE$9+$B26),$C$8)="","",IF(INDEX('Hide Sources'!$E$6:$CW$290,(AE$9+$B26),$C$8)="x",INDEX('Hide Sources'!$E$6:$CW$290,(AE$9+$B26),1),INDEX('Hide Sources'!$E$6:$CW$290,(AE$9+$B26),$C$8)))</f>
        <v/>
      </c>
      <c r="AF27" s="69"/>
      <c r="AI27" s="38" t="str">
        <f t="shared" si="1"/>
        <v/>
      </c>
      <c r="AJ27" s="11" t="str">
        <f t="shared" si="2"/>
        <v/>
      </c>
      <c r="AK27" s="11" t="str">
        <f t="shared" si="3"/>
        <v/>
      </c>
      <c r="AL27" s="11" t="str">
        <f t="shared" si="4"/>
        <v/>
      </c>
      <c r="AM27" s="11" t="str">
        <f t="shared" si="5"/>
        <v/>
      </c>
      <c r="AN27" s="11" t="str">
        <f t="shared" si="6"/>
        <v/>
      </c>
      <c r="AO27" s="11" t="str">
        <f t="shared" si="7"/>
        <v/>
      </c>
      <c r="AP27" s="11" t="str">
        <f t="shared" si="8"/>
        <v/>
      </c>
      <c r="AQ27" s="11" t="str">
        <f t="shared" si="9"/>
        <v/>
      </c>
      <c r="AR27" s="11" t="str">
        <f t="shared" si="10"/>
        <v/>
      </c>
      <c r="AS27" s="11" t="str">
        <f t="shared" si="11"/>
        <v/>
      </c>
      <c r="AT27" s="11" t="str">
        <f t="shared" si="12"/>
        <v/>
      </c>
      <c r="AU27" s="11" t="str">
        <f t="shared" si="13"/>
        <v/>
      </c>
      <c r="AV27" s="11" t="str">
        <f t="shared" si="14"/>
        <v/>
      </c>
      <c r="AW27" s="11" t="str">
        <f t="shared" si="15"/>
        <v/>
      </c>
      <c r="AX27" s="11" t="str">
        <f t="shared" si="16"/>
        <v/>
      </c>
      <c r="AY27" s="11" t="str">
        <f t="shared" si="17"/>
        <v/>
      </c>
      <c r="AZ27" s="11" t="str">
        <f t="shared" si="18"/>
        <v/>
      </c>
      <c r="BA27" s="11" t="str">
        <f t="shared" si="19"/>
        <v/>
      </c>
      <c r="BB27" s="11" t="str">
        <f t="shared" si="20"/>
        <v/>
      </c>
      <c r="BC27" s="11" t="str">
        <f t="shared" si="21"/>
        <v/>
      </c>
      <c r="BD27" s="11" t="str">
        <f t="shared" si="22"/>
        <v/>
      </c>
      <c r="BE27" s="11" t="str">
        <f t="shared" si="23"/>
        <v/>
      </c>
      <c r="BF27" s="11" t="str">
        <f t="shared" si="24"/>
        <v/>
      </c>
      <c r="BG27" s="11" t="str">
        <f t="shared" si="25"/>
        <v/>
      </c>
      <c r="BH27" s="11" t="str">
        <f t="shared" si="26"/>
        <v/>
      </c>
      <c r="BI27" s="11" t="str">
        <f t="shared" si="27"/>
        <v/>
      </c>
      <c r="BJ27" s="11" t="str">
        <f t="shared" si="28"/>
        <v/>
      </c>
      <c r="BK27" s="11" t="str">
        <f t="shared" si="29"/>
        <v/>
      </c>
      <c r="BL27" s="62" t="str">
        <f t="shared" si="30"/>
        <v/>
      </c>
      <c r="BO27" s="38" t="b">
        <f t="shared" si="74"/>
        <v>0</v>
      </c>
      <c r="BP27" s="11" t="b">
        <f t="shared" si="90"/>
        <v>0</v>
      </c>
      <c r="BQ27" s="11" t="b">
        <f t="shared" si="91"/>
        <v>0</v>
      </c>
      <c r="BR27" s="11" t="b">
        <f t="shared" si="92"/>
        <v>0</v>
      </c>
      <c r="BS27" s="11" t="b">
        <f t="shared" si="93"/>
        <v>0</v>
      </c>
      <c r="BT27" s="11" t="b">
        <f t="shared" si="94"/>
        <v>0</v>
      </c>
      <c r="BU27" s="11" t="b">
        <f t="shared" si="95"/>
        <v>0</v>
      </c>
      <c r="BV27" s="11" t="b">
        <f t="shared" si="96"/>
        <v>0</v>
      </c>
      <c r="BW27" s="11" t="b">
        <f t="shared" si="97"/>
        <v>0</v>
      </c>
      <c r="BX27" s="11" t="b">
        <f t="shared" si="98"/>
        <v>0</v>
      </c>
      <c r="BY27" s="11" t="b">
        <f t="shared" si="99"/>
        <v>0</v>
      </c>
      <c r="BZ27" s="11" t="b">
        <f t="shared" si="100"/>
        <v>0</v>
      </c>
      <c r="CA27" s="11" t="b">
        <f t="shared" si="101"/>
        <v>0</v>
      </c>
      <c r="CB27" s="11" t="b">
        <f t="shared" si="102"/>
        <v>0</v>
      </c>
      <c r="CC27" s="62" t="b">
        <f t="shared" si="103"/>
        <v>0</v>
      </c>
      <c r="CF27" s="31" t="str">
        <f t="shared" si="75"/>
        <v/>
      </c>
      <c r="CG27" s="16" t="str">
        <f t="shared" si="86"/>
        <v/>
      </c>
      <c r="CH27" s="16" t="str">
        <f t="shared" si="87"/>
        <v/>
      </c>
      <c r="CI27" s="16" t="str">
        <f t="shared" si="88"/>
        <v/>
      </c>
      <c r="CJ27" s="16" t="str">
        <f t="shared" si="89"/>
        <v/>
      </c>
      <c r="CK27" s="16" t="str">
        <f t="shared" si="76"/>
        <v/>
      </c>
      <c r="CL27" s="16" t="str">
        <f t="shared" si="77"/>
        <v/>
      </c>
      <c r="CM27" s="16" t="str">
        <f t="shared" si="78"/>
        <v/>
      </c>
      <c r="CN27" s="16" t="str">
        <f t="shared" si="79"/>
        <v/>
      </c>
      <c r="CO27" s="16" t="str">
        <f t="shared" si="80"/>
        <v/>
      </c>
      <c r="CP27" s="16" t="str">
        <f t="shared" si="81"/>
        <v/>
      </c>
      <c r="CQ27" s="16" t="str">
        <f t="shared" si="82"/>
        <v/>
      </c>
      <c r="CR27" s="16" t="str">
        <f t="shared" si="83"/>
        <v/>
      </c>
      <c r="CS27" s="16" t="str">
        <f t="shared" si="84"/>
        <v/>
      </c>
      <c r="CT27" s="88" t="str">
        <f t="shared" si="85"/>
        <v/>
      </c>
      <c r="CW27" s="31" t="str">
        <f t="shared" si="59"/>
        <v/>
      </c>
      <c r="CX27" s="16" t="str">
        <f t="shared" si="60"/>
        <v/>
      </c>
      <c r="CY27" s="16" t="str">
        <f t="shared" si="61"/>
        <v/>
      </c>
      <c r="CZ27" s="16" t="str">
        <f t="shared" si="62"/>
        <v/>
      </c>
      <c r="DA27" s="16" t="str">
        <f t="shared" si="63"/>
        <v/>
      </c>
      <c r="DB27" s="16" t="str">
        <f t="shared" si="64"/>
        <v/>
      </c>
      <c r="DC27" s="16" t="str">
        <f t="shared" si="65"/>
        <v/>
      </c>
      <c r="DD27" s="16" t="str">
        <f t="shared" si="66"/>
        <v/>
      </c>
      <c r="DE27" s="16" t="str">
        <f t="shared" si="67"/>
        <v/>
      </c>
      <c r="DF27" s="16" t="str">
        <f t="shared" si="68"/>
        <v/>
      </c>
      <c r="DG27" s="16" t="str">
        <f t="shared" si="69"/>
        <v/>
      </c>
      <c r="DH27" s="16" t="str">
        <f t="shared" si="70"/>
        <v/>
      </c>
      <c r="DI27" s="16" t="str">
        <f t="shared" si="71"/>
        <v/>
      </c>
      <c r="DJ27" s="16" t="str">
        <f t="shared" si="72"/>
        <v/>
      </c>
      <c r="DK27" s="88" t="str">
        <f t="shared" si="73"/>
        <v/>
      </c>
    </row>
    <row r="28" spans="2:115" ht="45" customHeight="1" x14ac:dyDescent="0.25">
      <c r="B28" s="58">
        <v>17</v>
      </c>
      <c r="C28" s="66" t="str">
        <f>IF(INDEX('Hide Sources'!$E$6:$CW$290,(C$9+$B27),$C$8)="","",IF(INDEX('Hide Sources'!$E$6:$CW$290,(C$9+$B27),$C$8)="x",INDEX('Hide Sources'!$E$6:$CW$290,(C$9+$B27),1),INDEX('Hide Sources'!$E$6:$CW$290,(C$9+$B27),$C$8)))</f>
        <v/>
      </c>
      <c r="D28" s="69"/>
      <c r="E28" s="66" t="str">
        <f>IF(INDEX('Hide Sources'!$E$6:$CW$290,(E$9+$B27),$C$8)="","",IF(INDEX('Hide Sources'!$E$6:$CW$290,(E$9+$B27),$C$8)="x",INDEX('Hide Sources'!$E$6:$CW$290,(E$9+$B27),1),INDEX('Hide Sources'!$E$6:$CW$290,(E$9+$B27),$C$8)))</f>
        <v/>
      </c>
      <c r="F28" s="69"/>
      <c r="G28" s="66" t="str">
        <f>IF(INDEX('Hide Sources'!$E$6:$CW$290,(G$9+$B27),$C$8)="","",IF(INDEX('Hide Sources'!$E$6:$CW$290,(G$9+$B27),$C$8)="x",INDEX('Hide Sources'!$E$6:$CW$290,(G$9+$B27),1),INDEX('Hide Sources'!$E$6:$CW$290,(G$9+$B27),$C$8)))</f>
        <v/>
      </c>
      <c r="H28" s="69"/>
      <c r="I28" s="66" t="str">
        <f>IF(INDEX('Hide Sources'!$E$6:$CW$290,(I$9+$B27),$C$8)="","",IF(INDEX('Hide Sources'!$E$6:$CW$290,(I$9+$B27),$C$8)="x",INDEX('Hide Sources'!$E$6:$CW$290,(I$9+$B27),1),INDEX('Hide Sources'!$E$6:$CW$290,(I$9+$B27),$C$8)))</f>
        <v/>
      </c>
      <c r="J28" s="69"/>
      <c r="K28" s="66" t="str">
        <f>IF(INDEX('Hide Sources'!$E$6:$CW$290,(K$9+$B27),$C$8)="","",IF(INDEX('Hide Sources'!$E$6:$CW$290,(K$9+$B27),$C$8)="x",INDEX('Hide Sources'!$E$6:$CW$290,(K$9+$B27),1),INDEX('Hide Sources'!$E$6:$CW$290,(K$9+$B27),$C$8)))</f>
        <v/>
      </c>
      <c r="L28" s="69"/>
      <c r="M28" s="66" t="str">
        <f>IF(INDEX('Hide Sources'!$E$6:$CW$290,(M$9+$B27),$C$8)="","",IF(INDEX('Hide Sources'!$E$6:$CW$290,(M$9+$B27),$C$8)="x",INDEX('Hide Sources'!$E$6:$CW$290,(M$9+$B27),1),INDEX('Hide Sources'!$E$6:$CW$290,(M$9+$B27),$C$8)))</f>
        <v/>
      </c>
      <c r="N28" s="69"/>
      <c r="O28" s="66" t="str">
        <f>IF(INDEX('Hide Sources'!$E$6:$CW$290,(O$9+$B27),$C$8)="","",IF(INDEX('Hide Sources'!$E$6:$CW$290,(O$9+$B27),$C$8)="x",INDEX('Hide Sources'!$E$6:$CW$290,(O$9+$B27),1),INDEX('Hide Sources'!$E$6:$CW$290,(O$9+$B27),$C$8)))</f>
        <v/>
      </c>
      <c r="P28" s="69"/>
      <c r="Q28" s="66" t="str">
        <f>IF(INDEX('Hide Sources'!$E$6:$CW$290,(Q$9+$B27),$C$8)="","",IF(INDEX('Hide Sources'!$E$6:$CW$290,(Q$9+$B27),$C$8)="x",INDEX('Hide Sources'!$E$6:$CW$290,(Q$9+$B27),1),INDEX('Hide Sources'!$E$6:$CW$290,(Q$9+$B27),$C$8)))</f>
        <v/>
      </c>
      <c r="R28" s="69"/>
      <c r="S28" s="66" t="str">
        <f>IF(INDEX('Hide Sources'!$E$6:$CW$290,(S$9+$B27),$C$8)="","",IF(INDEX('Hide Sources'!$E$6:$CW$290,(S$9+$B27),$C$8)="x",INDEX('Hide Sources'!$E$6:$CW$290,(S$9+$B27),1),INDEX('Hide Sources'!$E$6:$CW$290,(S$9+$B27),$C$8)))</f>
        <v/>
      </c>
      <c r="T28" s="69"/>
      <c r="U28" s="66" t="str">
        <f>IF(INDEX('Hide Sources'!$E$6:$CW$290,(U$9+$B27),$C$8)="","",IF(INDEX('Hide Sources'!$E$6:$CW$290,(U$9+$B27),$C$8)="x",INDEX('Hide Sources'!$E$6:$CW$290,(U$9+$B27),1),INDEX('Hide Sources'!$E$6:$CW$290,(U$9+$B27),$C$8)))</f>
        <v/>
      </c>
      <c r="V28" s="69"/>
      <c r="W28" s="66" t="str">
        <f>IF(INDEX('Hide Sources'!$E$6:$CW$290,(W$9+$B27),$C$8)="","",IF(INDEX('Hide Sources'!$E$6:$CW$290,(W$9+$B27),$C$8)="x",INDEX('Hide Sources'!$E$6:$CW$290,(W$9+$B27),1),INDEX('Hide Sources'!$E$6:$CW$290,(W$9+$B27),$C$8)))</f>
        <v/>
      </c>
      <c r="X28" s="69"/>
      <c r="Y28" s="66" t="str">
        <f>IF(INDEX('Hide Sources'!$E$6:$CW$290,(Y$9+$B27),$C$8)="","",IF(INDEX('Hide Sources'!$E$6:$CW$290,(Y$9+$B27),$C$8)="x",INDEX('Hide Sources'!$E$6:$CW$290,(Y$9+$B27),1),INDEX('Hide Sources'!$E$6:$CW$290,(Y$9+$B27),$C$8)))</f>
        <v/>
      </c>
      <c r="Z28" s="69"/>
      <c r="AA28" s="66" t="str">
        <f>IF(INDEX('Hide Sources'!$E$6:$CW$290,(AA$9+$B27),$C$8)="","",IF(INDEX('Hide Sources'!$E$6:$CW$290,(AA$9+$B27),$C$8)="x",INDEX('Hide Sources'!$E$6:$CW$290,(AA$9+$B27),1),INDEX('Hide Sources'!$E$6:$CW$290,(AA$9+$B27),$C$8)))</f>
        <v/>
      </c>
      <c r="AB28" s="69"/>
      <c r="AC28" s="66" t="str">
        <f>IF(INDEX('Hide Sources'!$E$6:$CW$290,(AC$9+$B27),$C$8)="","",IF(INDEX('Hide Sources'!$E$6:$CW$290,(AC$9+$B27),$C$8)="x",INDEX('Hide Sources'!$E$6:$CW$290,(AC$9+$B27),1),INDEX('Hide Sources'!$E$6:$CW$290,(AC$9+$B27),$C$8)))</f>
        <v/>
      </c>
      <c r="AD28" s="69"/>
      <c r="AE28" s="66" t="str">
        <f>IF(INDEX('Hide Sources'!$E$6:$CW$290,(AE$9+$B27),$C$8)="","",IF(INDEX('Hide Sources'!$E$6:$CW$290,(AE$9+$B27),$C$8)="x",INDEX('Hide Sources'!$E$6:$CW$290,(AE$9+$B27),1),INDEX('Hide Sources'!$E$6:$CW$290,(AE$9+$B27),$C$8)))</f>
        <v/>
      </c>
      <c r="AF28" s="69"/>
      <c r="AI28" s="38" t="str">
        <f t="shared" si="1"/>
        <v/>
      </c>
      <c r="AJ28" s="11" t="str">
        <f t="shared" si="2"/>
        <v/>
      </c>
      <c r="AK28" s="11" t="str">
        <f t="shared" si="3"/>
        <v/>
      </c>
      <c r="AL28" s="11" t="str">
        <f t="shared" si="4"/>
        <v/>
      </c>
      <c r="AM28" s="11" t="str">
        <f t="shared" si="5"/>
        <v/>
      </c>
      <c r="AN28" s="11" t="str">
        <f t="shared" si="6"/>
        <v/>
      </c>
      <c r="AO28" s="11" t="str">
        <f t="shared" si="7"/>
        <v/>
      </c>
      <c r="AP28" s="11" t="str">
        <f t="shared" si="8"/>
        <v/>
      </c>
      <c r="AQ28" s="11" t="str">
        <f t="shared" si="9"/>
        <v/>
      </c>
      <c r="AR28" s="11" t="str">
        <f t="shared" si="10"/>
        <v/>
      </c>
      <c r="AS28" s="11" t="str">
        <f t="shared" si="11"/>
        <v/>
      </c>
      <c r="AT28" s="11" t="str">
        <f t="shared" si="12"/>
        <v/>
      </c>
      <c r="AU28" s="11" t="str">
        <f t="shared" si="13"/>
        <v/>
      </c>
      <c r="AV28" s="11" t="str">
        <f t="shared" si="14"/>
        <v/>
      </c>
      <c r="AW28" s="11" t="str">
        <f t="shared" si="15"/>
        <v/>
      </c>
      <c r="AX28" s="11" t="str">
        <f t="shared" si="16"/>
        <v/>
      </c>
      <c r="AY28" s="11" t="str">
        <f t="shared" si="17"/>
        <v/>
      </c>
      <c r="AZ28" s="11" t="str">
        <f t="shared" si="18"/>
        <v/>
      </c>
      <c r="BA28" s="11" t="str">
        <f t="shared" si="19"/>
        <v/>
      </c>
      <c r="BB28" s="11" t="str">
        <f t="shared" si="20"/>
        <v/>
      </c>
      <c r="BC28" s="11" t="str">
        <f t="shared" si="21"/>
        <v/>
      </c>
      <c r="BD28" s="11" t="str">
        <f t="shared" si="22"/>
        <v/>
      </c>
      <c r="BE28" s="11" t="str">
        <f t="shared" si="23"/>
        <v/>
      </c>
      <c r="BF28" s="11" t="str">
        <f t="shared" si="24"/>
        <v/>
      </c>
      <c r="BG28" s="11" t="str">
        <f t="shared" si="25"/>
        <v/>
      </c>
      <c r="BH28" s="11" t="str">
        <f t="shared" si="26"/>
        <v/>
      </c>
      <c r="BI28" s="11" t="str">
        <f t="shared" si="27"/>
        <v/>
      </c>
      <c r="BJ28" s="11" t="str">
        <f t="shared" si="28"/>
        <v/>
      </c>
      <c r="BK28" s="11" t="str">
        <f t="shared" si="29"/>
        <v/>
      </c>
      <c r="BL28" s="62" t="str">
        <f t="shared" si="30"/>
        <v/>
      </c>
      <c r="BO28" s="38" t="b">
        <f t="shared" si="74"/>
        <v>0</v>
      </c>
      <c r="BP28" s="11" t="b">
        <f t="shared" si="90"/>
        <v>0</v>
      </c>
      <c r="BQ28" s="11" t="b">
        <f t="shared" si="91"/>
        <v>0</v>
      </c>
      <c r="BR28" s="11" t="b">
        <f t="shared" si="92"/>
        <v>0</v>
      </c>
      <c r="BS28" s="11" t="b">
        <f t="shared" si="93"/>
        <v>0</v>
      </c>
      <c r="BT28" s="11" t="b">
        <f t="shared" si="94"/>
        <v>0</v>
      </c>
      <c r="BU28" s="11" t="b">
        <f t="shared" si="95"/>
        <v>0</v>
      </c>
      <c r="BV28" s="11" t="b">
        <f t="shared" si="96"/>
        <v>0</v>
      </c>
      <c r="BW28" s="11" t="b">
        <f t="shared" si="97"/>
        <v>0</v>
      </c>
      <c r="BX28" s="11" t="b">
        <f t="shared" si="98"/>
        <v>0</v>
      </c>
      <c r="BY28" s="11" t="b">
        <f t="shared" si="99"/>
        <v>0</v>
      </c>
      <c r="BZ28" s="11" t="b">
        <f t="shared" si="100"/>
        <v>0</v>
      </c>
      <c r="CA28" s="11" t="b">
        <f t="shared" si="101"/>
        <v>0</v>
      </c>
      <c r="CB28" s="11" t="b">
        <f t="shared" si="102"/>
        <v>0</v>
      </c>
      <c r="CC28" s="62" t="b">
        <f t="shared" si="103"/>
        <v>0</v>
      </c>
      <c r="CF28" s="31" t="str">
        <f t="shared" si="75"/>
        <v/>
      </c>
      <c r="CG28" s="16" t="str">
        <f t="shared" si="86"/>
        <v/>
      </c>
      <c r="CH28" s="16" t="str">
        <f t="shared" si="87"/>
        <v/>
      </c>
      <c r="CI28" s="16" t="str">
        <f t="shared" si="88"/>
        <v/>
      </c>
      <c r="CJ28" s="16" t="str">
        <f t="shared" si="89"/>
        <v/>
      </c>
      <c r="CK28" s="16" t="str">
        <f t="shared" si="76"/>
        <v/>
      </c>
      <c r="CL28" s="16" t="str">
        <f t="shared" si="77"/>
        <v/>
      </c>
      <c r="CM28" s="16" t="str">
        <f t="shared" si="78"/>
        <v/>
      </c>
      <c r="CN28" s="16" t="str">
        <f t="shared" si="79"/>
        <v/>
      </c>
      <c r="CO28" s="16" t="str">
        <f t="shared" si="80"/>
        <v/>
      </c>
      <c r="CP28" s="16" t="str">
        <f t="shared" si="81"/>
        <v/>
      </c>
      <c r="CQ28" s="16" t="str">
        <f t="shared" si="82"/>
        <v/>
      </c>
      <c r="CR28" s="16" t="str">
        <f t="shared" si="83"/>
        <v/>
      </c>
      <c r="CS28" s="16" t="str">
        <f t="shared" si="84"/>
        <v/>
      </c>
      <c r="CT28" s="88" t="str">
        <f t="shared" si="85"/>
        <v/>
      </c>
      <c r="CW28" s="31" t="str">
        <f t="shared" si="59"/>
        <v/>
      </c>
      <c r="CX28" s="16" t="str">
        <f t="shared" si="60"/>
        <v/>
      </c>
      <c r="CY28" s="16" t="str">
        <f t="shared" si="61"/>
        <v/>
      </c>
      <c r="CZ28" s="16" t="str">
        <f t="shared" si="62"/>
        <v/>
      </c>
      <c r="DA28" s="16" t="str">
        <f t="shared" si="63"/>
        <v/>
      </c>
      <c r="DB28" s="16" t="str">
        <f t="shared" si="64"/>
        <v/>
      </c>
      <c r="DC28" s="16" t="str">
        <f t="shared" si="65"/>
        <v/>
      </c>
      <c r="DD28" s="16" t="str">
        <f t="shared" si="66"/>
        <v/>
      </c>
      <c r="DE28" s="16" t="str">
        <f t="shared" si="67"/>
        <v/>
      </c>
      <c r="DF28" s="16" t="str">
        <f t="shared" si="68"/>
        <v/>
      </c>
      <c r="DG28" s="16" t="str">
        <f t="shared" si="69"/>
        <v/>
      </c>
      <c r="DH28" s="16" t="str">
        <f t="shared" si="70"/>
        <v/>
      </c>
      <c r="DI28" s="16" t="str">
        <f t="shared" si="71"/>
        <v/>
      </c>
      <c r="DJ28" s="16" t="str">
        <f t="shared" si="72"/>
        <v/>
      </c>
      <c r="DK28" s="88" t="str">
        <f t="shared" si="73"/>
        <v/>
      </c>
    </row>
    <row r="29" spans="2:115" ht="45" customHeight="1" x14ac:dyDescent="0.25">
      <c r="B29" s="58">
        <v>18</v>
      </c>
      <c r="C29" s="66" t="str">
        <f>IF(INDEX('Hide Sources'!$E$6:$CW$290,(C$9+$B28),$C$8)="","",IF(INDEX('Hide Sources'!$E$6:$CW$290,(C$9+$B28),$C$8)="x",INDEX('Hide Sources'!$E$6:$CW$290,(C$9+$B28),1),INDEX('Hide Sources'!$E$6:$CW$290,(C$9+$B28),$C$8)))</f>
        <v/>
      </c>
      <c r="D29" s="69"/>
      <c r="E29" s="66" t="str">
        <f>IF(INDEX('Hide Sources'!$E$6:$CW$290,(E$9+$B28),$C$8)="","",IF(INDEX('Hide Sources'!$E$6:$CW$290,(E$9+$B28),$C$8)="x",INDEX('Hide Sources'!$E$6:$CW$290,(E$9+$B28),1),INDEX('Hide Sources'!$E$6:$CW$290,(E$9+$B28),$C$8)))</f>
        <v/>
      </c>
      <c r="F29" s="69"/>
      <c r="G29" s="66" t="str">
        <f>IF(INDEX('Hide Sources'!$E$6:$CW$290,(G$9+$B28),$C$8)="","",IF(INDEX('Hide Sources'!$E$6:$CW$290,(G$9+$B28),$C$8)="x",INDEX('Hide Sources'!$E$6:$CW$290,(G$9+$B28),1),INDEX('Hide Sources'!$E$6:$CW$290,(G$9+$B28),$C$8)))</f>
        <v/>
      </c>
      <c r="H29" s="69"/>
      <c r="I29" s="66" t="str">
        <f>IF(INDEX('Hide Sources'!$E$6:$CW$290,(I$9+$B28),$C$8)="","",IF(INDEX('Hide Sources'!$E$6:$CW$290,(I$9+$B28),$C$8)="x",INDEX('Hide Sources'!$E$6:$CW$290,(I$9+$B28),1),INDEX('Hide Sources'!$E$6:$CW$290,(I$9+$B28),$C$8)))</f>
        <v/>
      </c>
      <c r="J29" s="69"/>
      <c r="K29" s="66" t="str">
        <f>IF(INDEX('Hide Sources'!$E$6:$CW$290,(K$9+$B28),$C$8)="","",IF(INDEX('Hide Sources'!$E$6:$CW$290,(K$9+$B28),$C$8)="x",INDEX('Hide Sources'!$E$6:$CW$290,(K$9+$B28),1),INDEX('Hide Sources'!$E$6:$CW$290,(K$9+$B28),$C$8)))</f>
        <v/>
      </c>
      <c r="L29" s="69"/>
      <c r="M29" s="66" t="str">
        <f>IF(INDEX('Hide Sources'!$E$6:$CW$290,(M$9+$B28),$C$8)="","",IF(INDEX('Hide Sources'!$E$6:$CW$290,(M$9+$B28),$C$8)="x",INDEX('Hide Sources'!$E$6:$CW$290,(M$9+$B28),1),INDEX('Hide Sources'!$E$6:$CW$290,(M$9+$B28),$C$8)))</f>
        <v/>
      </c>
      <c r="N29" s="69"/>
      <c r="O29" s="66" t="str">
        <f>IF(INDEX('Hide Sources'!$E$6:$CW$290,(O$9+$B28),$C$8)="","",IF(INDEX('Hide Sources'!$E$6:$CW$290,(O$9+$B28),$C$8)="x",INDEX('Hide Sources'!$E$6:$CW$290,(O$9+$B28),1),INDEX('Hide Sources'!$E$6:$CW$290,(O$9+$B28),$C$8)))</f>
        <v/>
      </c>
      <c r="P29" s="69"/>
      <c r="Q29" s="66" t="str">
        <f>IF(INDEX('Hide Sources'!$E$6:$CW$290,(Q$9+$B28),$C$8)="","",IF(INDEX('Hide Sources'!$E$6:$CW$290,(Q$9+$B28),$C$8)="x",INDEX('Hide Sources'!$E$6:$CW$290,(Q$9+$B28),1),INDEX('Hide Sources'!$E$6:$CW$290,(Q$9+$B28),$C$8)))</f>
        <v/>
      </c>
      <c r="R29" s="69"/>
      <c r="S29" s="66" t="str">
        <f>IF(INDEX('Hide Sources'!$E$6:$CW$290,(S$9+$B28),$C$8)="","",IF(INDEX('Hide Sources'!$E$6:$CW$290,(S$9+$B28),$C$8)="x",INDEX('Hide Sources'!$E$6:$CW$290,(S$9+$B28),1),INDEX('Hide Sources'!$E$6:$CW$290,(S$9+$B28),$C$8)))</f>
        <v/>
      </c>
      <c r="T29" s="69"/>
      <c r="U29" s="66" t="str">
        <f>IF(INDEX('Hide Sources'!$E$6:$CW$290,(U$9+$B28),$C$8)="","",IF(INDEX('Hide Sources'!$E$6:$CW$290,(U$9+$B28),$C$8)="x",INDEX('Hide Sources'!$E$6:$CW$290,(U$9+$B28),1),INDEX('Hide Sources'!$E$6:$CW$290,(U$9+$B28),$C$8)))</f>
        <v/>
      </c>
      <c r="V29" s="69"/>
      <c r="W29" s="66" t="str">
        <f>IF(INDEX('Hide Sources'!$E$6:$CW$290,(W$9+$B28),$C$8)="","",IF(INDEX('Hide Sources'!$E$6:$CW$290,(W$9+$B28),$C$8)="x",INDEX('Hide Sources'!$E$6:$CW$290,(W$9+$B28),1),INDEX('Hide Sources'!$E$6:$CW$290,(W$9+$B28),$C$8)))</f>
        <v/>
      </c>
      <c r="X29" s="69"/>
      <c r="Y29" s="66" t="str">
        <f>IF(INDEX('Hide Sources'!$E$6:$CW$290,(Y$9+$B28),$C$8)="","",IF(INDEX('Hide Sources'!$E$6:$CW$290,(Y$9+$B28),$C$8)="x",INDEX('Hide Sources'!$E$6:$CW$290,(Y$9+$B28),1),INDEX('Hide Sources'!$E$6:$CW$290,(Y$9+$B28),$C$8)))</f>
        <v/>
      </c>
      <c r="Z29" s="69"/>
      <c r="AA29" s="66" t="str">
        <f>IF(INDEX('Hide Sources'!$E$6:$CW$290,(AA$9+$B28),$C$8)="","",IF(INDEX('Hide Sources'!$E$6:$CW$290,(AA$9+$B28),$C$8)="x",INDEX('Hide Sources'!$E$6:$CW$290,(AA$9+$B28),1),INDEX('Hide Sources'!$E$6:$CW$290,(AA$9+$B28),$C$8)))</f>
        <v/>
      </c>
      <c r="AB29" s="69"/>
      <c r="AC29" s="66" t="str">
        <f>IF(INDEX('Hide Sources'!$E$6:$CW$290,(AC$9+$B28),$C$8)="","",IF(INDEX('Hide Sources'!$E$6:$CW$290,(AC$9+$B28),$C$8)="x",INDEX('Hide Sources'!$E$6:$CW$290,(AC$9+$B28),1),INDEX('Hide Sources'!$E$6:$CW$290,(AC$9+$B28),$C$8)))</f>
        <v/>
      </c>
      <c r="AD29" s="69"/>
      <c r="AE29" s="66" t="str">
        <f>IF(INDEX('Hide Sources'!$E$6:$CW$290,(AE$9+$B28),$C$8)="","",IF(INDEX('Hide Sources'!$E$6:$CW$290,(AE$9+$B28),$C$8)="x",INDEX('Hide Sources'!$E$6:$CW$290,(AE$9+$B28),1),INDEX('Hide Sources'!$E$6:$CW$290,(AE$9+$B28),$C$8)))</f>
        <v/>
      </c>
      <c r="AF29" s="69"/>
      <c r="AI29" s="38" t="str">
        <f t="shared" si="1"/>
        <v/>
      </c>
      <c r="AJ29" s="11" t="str">
        <f t="shared" si="2"/>
        <v/>
      </c>
      <c r="AK29" s="11" t="str">
        <f t="shared" si="3"/>
        <v/>
      </c>
      <c r="AL29" s="11" t="str">
        <f t="shared" si="4"/>
        <v/>
      </c>
      <c r="AM29" s="11" t="str">
        <f t="shared" si="5"/>
        <v/>
      </c>
      <c r="AN29" s="11" t="str">
        <f t="shared" si="6"/>
        <v/>
      </c>
      <c r="AO29" s="11" t="str">
        <f t="shared" si="7"/>
        <v/>
      </c>
      <c r="AP29" s="11" t="str">
        <f t="shared" si="8"/>
        <v/>
      </c>
      <c r="AQ29" s="11" t="str">
        <f t="shared" si="9"/>
        <v/>
      </c>
      <c r="AR29" s="11" t="str">
        <f t="shared" si="10"/>
        <v/>
      </c>
      <c r="AS29" s="11" t="str">
        <f t="shared" si="11"/>
        <v/>
      </c>
      <c r="AT29" s="11" t="str">
        <f t="shared" si="12"/>
        <v/>
      </c>
      <c r="AU29" s="11" t="str">
        <f t="shared" si="13"/>
        <v/>
      </c>
      <c r="AV29" s="11" t="str">
        <f t="shared" si="14"/>
        <v/>
      </c>
      <c r="AW29" s="11" t="str">
        <f t="shared" si="15"/>
        <v/>
      </c>
      <c r="AX29" s="11" t="str">
        <f t="shared" si="16"/>
        <v/>
      </c>
      <c r="AY29" s="11" t="str">
        <f t="shared" si="17"/>
        <v/>
      </c>
      <c r="AZ29" s="11" t="str">
        <f t="shared" si="18"/>
        <v/>
      </c>
      <c r="BA29" s="11" t="str">
        <f t="shared" si="19"/>
        <v/>
      </c>
      <c r="BB29" s="11" t="str">
        <f t="shared" si="20"/>
        <v/>
      </c>
      <c r="BC29" s="11" t="str">
        <f t="shared" si="21"/>
        <v/>
      </c>
      <c r="BD29" s="11" t="str">
        <f t="shared" si="22"/>
        <v/>
      </c>
      <c r="BE29" s="11" t="str">
        <f t="shared" si="23"/>
        <v/>
      </c>
      <c r="BF29" s="11" t="str">
        <f t="shared" si="24"/>
        <v/>
      </c>
      <c r="BG29" s="11" t="str">
        <f t="shared" si="25"/>
        <v/>
      </c>
      <c r="BH29" s="11" t="str">
        <f t="shared" si="26"/>
        <v/>
      </c>
      <c r="BI29" s="11" t="str">
        <f t="shared" si="27"/>
        <v/>
      </c>
      <c r="BJ29" s="11" t="str">
        <f t="shared" si="28"/>
        <v/>
      </c>
      <c r="BK29" s="11" t="str">
        <f t="shared" si="29"/>
        <v/>
      </c>
      <c r="BL29" s="62" t="str">
        <f t="shared" si="30"/>
        <v/>
      </c>
      <c r="BO29" s="38" t="b">
        <f t="shared" si="74"/>
        <v>0</v>
      </c>
      <c r="BP29" s="11" t="b">
        <f t="shared" si="90"/>
        <v>0</v>
      </c>
      <c r="BQ29" s="11" t="b">
        <f t="shared" si="91"/>
        <v>0</v>
      </c>
      <c r="BR29" s="11" t="b">
        <f t="shared" si="92"/>
        <v>0</v>
      </c>
      <c r="BS29" s="11" t="b">
        <f t="shared" si="93"/>
        <v>0</v>
      </c>
      <c r="BT29" s="11" t="b">
        <f t="shared" si="94"/>
        <v>0</v>
      </c>
      <c r="BU29" s="11" t="b">
        <f t="shared" si="95"/>
        <v>0</v>
      </c>
      <c r="BV29" s="11" t="b">
        <f t="shared" si="96"/>
        <v>0</v>
      </c>
      <c r="BW29" s="11" t="b">
        <f t="shared" si="97"/>
        <v>0</v>
      </c>
      <c r="BX29" s="11" t="b">
        <f t="shared" si="98"/>
        <v>0</v>
      </c>
      <c r="BY29" s="11" t="b">
        <f t="shared" si="99"/>
        <v>0</v>
      </c>
      <c r="BZ29" s="11" t="b">
        <f t="shared" si="100"/>
        <v>0</v>
      </c>
      <c r="CA29" s="11" t="b">
        <f t="shared" si="101"/>
        <v>0</v>
      </c>
      <c r="CB29" s="11" t="b">
        <f t="shared" si="102"/>
        <v>0</v>
      </c>
      <c r="CC29" s="62" t="b">
        <f t="shared" si="103"/>
        <v>0</v>
      </c>
      <c r="CF29" s="31" t="str">
        <f t="shared" si="75"/>
        <v/>
      </c>
      <c r="CG29" s="16" t="str">
        <f t="shared" si="86"/>
        <v/>
      </c>
      <c r="CH29" s="16" t="str">
        <f t="shared" si="87"/>
        <v/>
      </c>
      <c r="CI29" s="16" t="str">
        <f t="shared" si="88"/>
        <v/>
      </c>
      <c r="CJ29" s="16" t="str">
        <f t="shared" si="89"/>
        <v/>
      </c>
      <c r="CK29" s="16" t="str">
        <f t="shared" si="76"/>
        <v/>
      </c>
      <c r="CL29" s="16" t="str">
        <f t="shared" si="77"/>
        <v/>
      </c>
      <c r="CM29" s="16" t="str">
        <f t="shared" si="78"/>
        <v/>
      </c>
      <c r="CN29" s="16" t="str">
        <f t="shared" si="79"/>
        <v/>
      </c>
      <c r="CO29" s="16" t="str">
        <f t="shared" si="80"/>
        <v/>
      </c>
      <c r="CP29" s="16" t="str">
        <f t="shared" si="81"/>
        <v/>
      </c>
      <c r="CQ29" s="16" t="str">
        <f t="shared" si="82"/>
        <v/>
      </c>
      <c r="CR29" s="16" t="str">
        <f t="shared" si="83"/>
        <v/>
      </c>
      <c r="CS29" s="16" t="str">
        <f t="shared" si="84"/>
        <v/>
      </c>
      <c r="CT29" s="88" t="str">
        <f t="shared" si="85"/>
        <v/>
      </c>
      <c r="CW29" s="31" t="str">
        <f t="shared" si="59"/>
        <v/>
      </c>
      <c r="CX29" s="16" t="str">
        <f t="shared" si="60"/>
        <v/>
      </c>
      <c r="CY29" s="16" t="str">
        <f t="shared" si="61"/>
        <v/>
      </c>
      <c r="CZ29" s="16" t="str">
        <f t="shared" si="62"/>
        <v/>
      </c>
      <c r="DA29" s="16" t="str">
        <f t="shared" si="63"/>
        <v/>
      </c>
      <c r="DB29" s="16" t="str">
        <f t="shared" si="64"/>
        <v/>
      </c>
      <c r="DC29" s="16" t="str">
        <f t="shared" si="65"/>
        <v/>
      </c>
      <c r="DD29" s="16" t="str">
        <f t="shared" si="66"/>
        <v/>
      </c>
      <c r="DE29" s="16" t="str">
        <f t="shared" si="67"/>
        <v/>
      </c>
      <c r="DF29" s="16" t="str">
        <f t="shared" si="68"/>
        <v/>
      </c>
      <c r="DG29" s="16" t="str">
        <f t="shared" si="69"/>
        <v/>
      </c>
      <c r="DH29" s="16" t="str">
        <f t="shared" si="70"/>
        <v/>
      </c>
      <c r="DI29" s="16" t="str">
        <f t="shared" si="71"/>
        <v/>
      </c>
      <c r="DJ29" s="16" t="str">
        <f t="shared" si="72"/>
        <v/>
      </c>
      <c r="DK29" s="88" t="str">
        <f t="shared" si="73"/>
        <v/>
      </c>
    </row>
    <row r="30" spans="2:115" ht="45" customHeight="1" x14ac:dyDescent="0.25">
      <c r="B30" s="58">
        <v>19</v>
      </c>
      <c r="C30" s="67" t="str">
        <f>IF(INDEX('Hide Sources'!$E$6:$CW$290,(C$9+$B29),$C$8)="","",IF(INDEX('Hide Sources'!$E$6:$CW$290,(C$9+$B29),$C$8)="x",INDEX('Hide Sources'!$E$6:$CW$290,(C$9+$B29),1),INDEX('Hide Sources'!$E$6:$CW$290,(C$9+$B29),$C$8)))</f>
        <v/>
      </c>
      <c r="D30" s="70"/>
      <c r="E30" s="67" t="str">
        <f>IF(INDEX('Hide Sources'!$E$6:$CW$290,(E$9+$B29),$C$8)="","",IF(INDEX('Hide Sources'!$E$6:$CW$290,(E$9+$B29),$C$8)="x",INDEX('Hide Sources'!$E$6:$CW$290,(E$9+$B29),1),INDEX('Hide Sources'!$E$6:$CW$290,(E$9+$B29),$C$8)))</f>
        <v/>
      </c>
      <c r="F30" s="70"/>
      <c r="G30" s="67" t="str">
        <f>IF(INDEX('Hide Sources'!$E$6:$CW$290,(G$9+$B29),$C$8)="","",IF(INDEX('Hide Sources'!$E$6:$CW$290,(G$9+$B29),$C$8)="x",INDEX('Hide Sources'!$E$6:$CW$290,(G$9+$B29),1),INDEX('Hide Sources'!$E$6:$CW$290,(G$9+$B29),$C$8)))</f>
        <v/>
      </c>
      <c r="H30" s="70"/>
      <c r="I30" s="67" t="str">
        <f>IF(INDEX('Hide Sources'!$E$6:$CW$290,(I$9+$B29),$C$8)="","",IF(INDEX('Hide Sources'!$E$6:$CW$290,(I$9+$B29),$C$8)="x",INDEX('Hide Sources'!$E$6:$CW$290,(I$9+$B29),1),INDEX('Hide Sources'!$E$6:$CW$290,(I$9+$B29),$C$8)))</f>
        <v/>
      </c>
      <c r="J30" s="70"/>
      <c r="K30" s="67" t="str">
        <f>IF(INDEX('Hide Sources'!$E$6:$CW$290,(K$9+$B29),$C$8)="","",IF(INDEX('Hide Sources'!$E$6:$CW$290,(K$9+$B29),$C$8)="x",INDEX('Hide Sources'!$E$6:$CW$290,(K$9+$B29),1),INDEX('Hide Sources'!$E$6:$CW$290,(K$9+$B29),$C$8)))</f>
        <v/>
      </c>
      <c r="L30" s="70"/>
      <c r="M30" s="67" t="str">
        <f>IF(INDEX('Hide Sources'!$E$6:$CW$290,(M$9+$B29),$C$8)="","",IF(INDEX('Hide Sources'!$E$6:$CW$290,(M$9+$B29),$C$8)="x",INDEX('Hide Sources'!$E$6:$CW$290,(M$9+$B29),1),INDEX('Hide Sources'!$E$6:$CW$290,(M$9+$B29),$C$8)))</f>
        <v/>
      </c>
      <c r="N30" s="70"/>
      <c r="O30" s="67" t="str">
        <f>IF(INDEX('Hide Sources'!$E$6:$CW$290,(O$9+$B29),$C$8)="","",IF(INDEX('Hide Sources'!$E$6:$CW$290,(O$9+$B29),$C$8)="x",INDEX('Hide Sources'!$E$6:$CW$290,(O$9+$B29),1),INDEX('Hide Sources'!$E$6:$CW$290,(O$9+$B29),$C$8)))</f>
        <v/>
      </c>
      <c r="P30" s="70"/>
      <c r="Q30" s="67" t="str">
        <f>IF(INDEX('Hide Sources'!$E$6:$CW$290,(Q$9+$B29),$C$8)="","",IF(INDEX('Hide Sources'!$E$6:$CW$290,(Q$9+$B29),$C$8)="x",INDEX('Hide Sources'!$E$6:$CW$290,(Q$9+$B29),1),INDEX('Hide Sources'!$E$6:$CW$290,(Q$9+$B29),$C$8)))</f>
        <v/>
      </c>
      <c r="R30" s="70"/>
      <c r="S30" s="67" t="str">
        <f>IF(INDEX('Hide Sources'!$E$6:$CW$290,(S$9+$B29),$C$8)="","",IF(INDEX('Hide Sources'!$E$6:$CW$290,(S$9+$B29),$C$8)="x",INDEX('Hide Sources'!$E$6:$CW$290,(S$9+$B29),1),INDEX('Hide Sources'!$E$6:$CW$290,(S$9+$B29),$C$8)))</f>
        <v/>
      </c>
      <c r="T30" s="70"/>
      <c r="U30" s="67" t="str">
        <f>IF(INDEX('Hide Sources'!$E$6:$CW$290,(U$9+$B29),$C$8)="","",IF(INDEX('Hide Sources'!$E$6:$CW$290,(U$9+$B29),$C$8)="x",INDEX('Hide Sources'!$E$6:$CW$290,(U$9+$B29),1),INDEX('Hide Sources'!$E$6:$CW$290,(U$9+$B29),$C$8)))</f>
        <v/>
      </c>
      <c r="V30" s="70"/>
      <c r="W30" s="67" t="str">
        <f>IF(INDEX('Hide Sources'!$E$6:$CW$290,(W$9+$B29),$C$8)="","",IF(INDEX('Hide Sources'!$E$6:$CW$290,(W$9+$B29),$C$8)="x",INDEX('Hide Sources'!$E$6:$CW$290,(W$9+$B29),1),INDEX('Hide Sources'!$E$6:$CW$290,(W$9+$B29),$C$8)))</f>
        <v/>
      </c>
      <c r="X30" s="70"/>
      <c r="Y30" s="67" t="str">
        <f>IF(INDEX('Hide Sources'!$E$6:$CW$290,(Y$9+$B29),$C$8)="","",IF(INDEX('Hide Sources'!$E$6:$CW$290,(Y$9+$B29),$C$8)="x",INDEX('Hide Sources'!$E$6:$CW$290,(Y$9+$B29),1),INDEX('Hide Sources'!$E$6:$CW$290,(Y$9+$B29),$C$8)))</f>
        <v/>
      </c>
      <c r="Z30" s="70"/>
      <c r="AA30" s="67" t="str">
        <f>IF(INDEX('Hide Sources'!$E$6:$CW$290,(AA$9+$B29),$C$8)="","",IF(INDEX('Hide Sources'!$E$6:$CW$290,(AA$9+$B29),$C$8)="x",INDEX('Hide Sources'!$E$6:$CW$290,(AA$9+$B29),1),INDEX('Hide Sources'!$E$6:$CW$290,(AA$9+$B29),$C$8)))</f>
        <v/>
      </c>
      <c r="AB30" s="70"/>
      <c r="AC30" s="67" t="str">
        <f>IF(INDEX('Hide Sources'!$E$6:$CW$290,(AC$9+$B29),$C$8)="","",IF(INDEX('Hide Sources'!$E$6:$CW$290,(AC$9+$B29),$C$8)="x",INDEX('Hide Sources'!$E$6:$CW$290,(AC$9+$B29),1),INDEX('Hide Sources'!$E$6:$CW$290,(AC$9+$B29),$C$8)))</f>
        <v/>
      </c>
      <c r="AD30" s="70"/>
      <c r="AE30" s="67" t="str">
        <f>IF(INDEX('Hide Sources'!$E$6:$CW$290,(AE$9+$B29),$C$8)="","",IF(INDEX('Hide Sources'!$E$6:$CW$290,(AE$9+$B29),$C$8)="x",INDEX('Hide Sources'!$E$6:$CW$290,(AE$9+$B29),1),INDEX('Hide Sources'!$E$6:$CW$290,(AE$9+$B29),$C$8)))</f>
        <v/>
      </c>
      <c r="AF30" s="70"/>
      <c r="AI30" s="92" t="str">
        <f t="shared" si="1"/>
        <v/>
      </c>
      <c r="AJ30" s="13" t="str">
        <f t="shared" si="2"/>
        <v/>
      </c>
      <c r="AK30" s="13" t="str">
        <f t="shared" si="3"/>
        <v/>
      </c>
      <c r="AL30" s="13" t="str">
        <f t="shared" si="4"/>
        <v/>
      </c>
      <c r="AM30" s="13" t="str">
        <f t="shared" si="5"/>
        <v/>
      </c>
      <c r="AN30" s="13" t="str">
        <f t="shared" si="6"/>
        <v/>
      </c>
      <c r="AO30" s="13" t="str">
        <f t="shared" si="7"/>
        <v/>
      </c>
      <c r="AP30" s="13" t="str">
        <f t="shared" si="8"/>
        <v/>
      </c>
      <c r="AQ30" s="13" t="str">
        <f t="shared" si="9"/>
        <v/>
      </c>
      <c r="AR30" s="13" t="str">
        <f t="shared" si="10"/>
        <v/>
      </c>
      <c r="AS30" s="13" t="str">
        <f t="shared" si="11"/>
        <v/>
      </c>
      <c r="AT30" s="13" t="str">
        <f t="shared" si="12"/>
        <v/>
      </c>
      <c r="AU30" s="13" t="str">
        <f t="shared" si="13"/>
        <v/>
      </c>
      <c r="AV30" s="13" t="str">
        <f t="shared" si="14"/>
        <v/>
      </c>
      <c r="AW30" s="13" t="str">
        <f t="shared" si="15"/>
        <v/>
      </c>
      <c r="AX30" s="13" t="str">
        <f t="shared" si="16"/>
        <v/>
      </c>
      <c r="AY30" s="13" t="str">
        <f t="shared" si="17"/>
        <v/>
      </c>
      <c r="AZ30" s="13" t="str">
        <f t="shared" si="18"/>
        <v/>
      </c>
      <c r="BA30" s="13" t="str">
        <f t="shared" si="19"/>
        <v/>
      </c>
      <c r="BB30" s="13" t="str">
        <f t="shared" si="20"/>
        <v/>
      </c>
      <c r="BC30" s="13" t="str">
        <f t="shared" si="21"/>
        <v/>
      </c>
      <c r="BD30" s="13" t="str">
        <f t="shared" si="22"/>
        <v/>
      </c>
      <c r="BE30" s="13" t="str">
        <f t="shared" si="23"/>
        <v/>
      </c>
      <c r="BF30" s="13" t="str">
        <f t="shared" si="24"/>
        <v/>
      </c>
      <c r="BG30" s="13" t="str">
        <f t="shared" si="25"/>
        <v/>
      </c>
      <c r="BH30" s="13" t="str">
        <f t="shared" si="26"/>
        <v/>
      </c>
      <c r="BI30" s="13" t="str">
        <f t="shared" si="27"/>
        <v/>
      </c>
      <c r="BJ30" s="13" t="str">
        <f t="shared" si="28"/>
        <v/>
      </c>
      <c r="BK30" s="13" t="str">
        <f t="shared" si="29"/>
        <v/>
      </c>
      <c r="BL30" s="93" t="str">
        <f t="shared" si="30"/>
        <v/>
      </c>
      <c r="BO30" s="92" t="b">
        <f t="shared" si="74"/>
        <v>0</v>
      </c>
      <c r="BP30" s="13" t="b">
        <f t="shared" si="90"/>
        <v>0</v>
      </c>
      <c r="BQ30" s="13" t="b">
        <f t="shared" si="91"/>
        <v>0</v>
      </c>
      <c r="BR30" s="13" t="b">
        <f t="shared" si="92"/>
        <v>0</v>
      </c>
      <c r="BS30" s="13" t="b">
        <f t="shared" si="93"/>
        <v>0</v>
      </c>
      <c r="BT30" s="13" t="b">
        <f t="shared" si="94"/>
        <v>0</v>
      </c>
      <c r="BU30" s="13" t="b">
        <f t="shared" si="95"/>
        <v>0</v>
      </c>
      <c r="BV30" s="13" t="b">
        <f t="shared" si="96"/>
        <v>0</v>
      </c>
      <c r="BW30" s="13" t="b">
        <f t="shared" si="97"/>
        <v>0</v>
      </c>
      <c r="BX30" s="13" t="b">
        <f t="shared" si="98"/>
        <v>0</v>
      </c>
      <c r="BY30" s="13" t="b">
        <f t="shared" si="99"/>
        <v>0</v>
      </c>
      <c r="BZ30" s="13" t="b">
        <f t="shared" si="100"/>
        <v>0</v>
      </c>
      <c r="CA30" s="13" t="b">
        <f t="shared" si="101"/>
        <v>0</v>
      </c>
      <c r="CB30" s="13" t="b">
        <f t="shared" si="102"/>
        <v>0</v>
      </c>
      <c r="CC30" s="93" t="b">
        <f t="shared" si="103"/>
        <v>0</v>
      </c>
      <c r="CF30" s="33" t="str">
        <f t="shared" si="75"/>
        <v/>
      </c>
      <c r="CG30" s="89" t="str">
        <f t="shared" si="86"/>
        <v/>
      </c>
      <c r="CH30" s="89" t="str">
        <f t="shared" si="87"/>
        <v/>
      </c>
      <c r="CI30" s="89" t="str">
        <f t="shared" si="88"/>
        <v/>
      </c>
      <c r="CJ30" s="89" t="str">
        <f t="shared" si="89"/>
        <v/>
      </c>
      <c r="CK30" s="89" t="str">
        <f t="shared" si="76"/>
        <v/>
      </c>
      <c r="CL30" s="89" t="str">
        <f t="shared" si="77"/>
        <v/>
      </c>
      <c r="CM30" s="89" t="str">
        <f t="shared" si="78"/>
        <v/>
      </c>
      <c r="CN30" s="89" t="str">
        <f t="shared" si="79"/>
        <v/>
      </c>
      <c r="CO30" s="89" t="str">
        <f t="shared" si="80"/>
        <v/>
      </c>
      <c r="CP30" s="89" t="str">
        <f t="shared" si="81"/>
        <v/>
      </c>
      <c r="CQ30" s="89" t="str">
        <f t="shared" si="82"/>
        <v/>
      </c>
      <c r="CR30" s="89" t="str">
        <f t="shared" si="83"/>
        <v/>
      </c>
      <c r="CS30" s="89" t="str">
        <f t="shared" si="84"/>
        <v/>
      </c>
      <c r="CT30" s="90" t="str">
        <f t="shared" si="85"/>
        <v/>
      </c>
      <c r="CW30" s="33" t="str">
        <f t="shared" si="59"/>
        <v/>
      </c>
      <c r="CX30" s="89" t="str">
        <f t="shared" si="60"/>
        <v/>
      </c>
      <c r="CY30" s="89" t="str">
        <f t="shared" si="61"/>
        <v/>
      </c>
      <c r="CZ30" s="89" t="str">
        <f t="shared" si="62"/>
        <v/>
      </c>
      <c r="DA30" s="89" t="str">
        <f t="shared" si="63"/>
        <v/>
      </c>
      <c r="DB30" s="89" t="str">
        <f t="shared" si="64"/>
        <v/>
      </c>
      <c r="DC30" s="89" t="str">
        <f t="shared" si="65"/>
        <v/>
      </c>
      <c r="DD30" s="89" t="str">
        <f t="shared" si="66"/>
        <v/>
      </c>
      <c r="DE30" s="89" t="str">
        <f t="shared" si="67"/>
        <v/>
      </c>
      <c r="DF30" s="89" t="str">
        <f t="shared" si="68"/>
        <v/>
      </c>
      <c r="DG30" s="89" t="str">
        <f t="shared" si="69"/>
        <v/>
      </c>
      <c r="DH30" s="89" t="str">
        <f t="shared" si="70"/>
        <v/>
      </c>
      <c r="DI30" s="89" t="str">
        <f t="shared" si="71"/>
        <v/>
      </c>
      <c r="DJ30" s="89" t="str">
        <f t="shared" si="72"/>
        <v/>
      </c>
      <c r="DK30" s="90" t="str">
        <f t="shared" si="73"/>
        <v/>
      </c>
    </row>
  </sheetData>
  <sheetProtection algorithmName="SHA-512" hashValue="bm+OfKCvsmsQ/rWZaViskFDafZ3M7KrrYsAzONCQCS15a+x8WYFrP9ocW5a3qzJDuJes1QT7kd+TVCuzvQXMFA==" saltValue="DCyNzw0IJ5bwf4j5M8vH5A==" spinCount="100000" sheet="1" objects="1" scenarios="1"/>
  <protectedRanges>
    <protectedRange sqref="D12:D30 F12:F30 H12:H30 J12:J30 L12:L30 N12:N30 P12:P30 R12:R30 T12:T30 V12:V30 X12:X30 Z12:Z30 AB12:AB30 AD12:AD30 AF12:AF30" name="Range1"/>
  </protectedRanges>
  <mergeCells count="1">
    <mergeCell ref="B3:F3"/>
  </mergeCells>
  <conditionalFormatting sqref="C12:C30">
    <cfRule type="expression" dxfId="38" priority="30">
      <formula>NOT(C12="")</formula>
    </cfRule>
  </conditionalFormatting>
  <conditionalFormatting sqref="D12:D30">
    <cfRule type="expression" dxfId="37" priority="29">
      <formula>NOT(C12="")</formula>
    </cfRule>
  </conditionalFormatting>
  <conditionalFormatting sqref="E12:E30">
    <cfRule type="expression" dxfId="36" priority="28">
      <formula>NOT(E12="")</formula>
    </cfRule>
  </conditionalFormatting>
  <conditionalFormatting sqref="G12:G30">
    <cfRule type="expression" dxfId="35" priority="27">
      <formula>NOT(G12="")</formula>
    </cfRule>
  </conditionalFormatting>
  <conditionalFormatting sqref="I12:I30">
    <cfRule type="expression" dxfId="34" priority="26">
      <formula>NOT(I12="")</formula>
    </cfRule>
  </conditionalFormatting>
  <conditionalFormatting sqref="K12:K30">
    <cfRule type="expression" dxfId="33" priority="25">
      <formula>NOT(K12="")</formula>
    </cfRule>
  </conditionalFormatting>
  <conditionalFormatting sqref="M12:M30">
    <cfRule type="expression" dxfId="32" priority="24">
      <formula>NOT(M12="")</formula>
    </cfRule>
  </conditionalFormatting>
  <conditionalFormatting sqref="O12:O30">
    <cfRule type="expression" dxfId="31" priority="23">
      <formula>NOT(O12="")</formula>
    </cfRule>
  </conditionalFormatting>
  <conditionalFormatting sqref="Q12:Q30">
    <cfRule type="expression" dxfId="30" priority="22">
      <formula>NOT(Q12="")</formula>
    </cfRule>
  </conditionalFormatting>
  <conditionalFormatting sqref="S12:S30">
    <cfRule type="expression" dxfId="29" priority="21">
      <formula>NOT(S12="")</formula>
    </cfRule>
  </conditionalFormatting>
  <conditionalFormatting sqref="U12:U30">
    <cfRule type="expression" dxfId="28" priority="20">
      <formula>NOT(U12="")</formula>
    </cfRule>
  </conditionalFormatting>
  <conditionalFormatting sqref="W12:W30">
    <cfRule type="expression" dxfId="27" priority="19">
      <formula>NOT(W12="")</formula>
    </cfRule>
  </conditionalFormatting>
  <conditionalFormatting sqref="Y12:Y30">
    <cfRule type="expression" dxfId="26" priority="18">
      <formula>NOT(Y12="")</formula>
    </cfRule>
  </conditionalFormatting>
  <conditionalFormatting sqref="AA12:AA30">
    <cfRule type="expression" dxfId="25" priority="17">
      <formula>NOT(AA12="")</formula>
    </cfRule>
  </conditionalFormatting>
  <conditionalFormatting sqref="AC12:AC30">
    <cfRule type="expression" dxfId="24" priority="16">
      <formula>NOT(AC12="")</formula>
    </cfRule>
  </conditionalFormatting>
  <conditionalFormatting sqref="AE12:AE30">
    <cfRule type="expression" dxfId="23" priority="15">
      <formula>NOT(AE12="")</formula>
    </cfRule>
  </conditionalFormatting>
  <conditionalFormatting sqref="F12:F30">
    <cfRule type="expression" dxfId="22" priority="14">
      <formula>NOT(E12="")</formula>
    </cfRule>
  </conditionalFormatting>
  <conditionalFormatting sqref="H12:H30">
    <cfRule type="expression" dxfId="21" priority="13">
      <formula>NOT(G12="")</formula>
    </cfRule>
  </conditionalFormatting>
  <conditionalFormatting sqref="J12:J30">
    <cfRule type="expression" dxfId="20" priority="12">
      <formula>NOT(I12="")</formula>
    </cfRule>
  </conditionalFormatting>
  <conditionalFormatting sqref="L12:L30">
    <cfRule type="expression" dxfId="19" priority="11">
      <formula>NOT(K12="")</formula>
    </cfRule>
  </conditionalFormatting>
  <conditionalFormatting sqref="N12:N30">
    <cfRule type="expression" dxfId="18" priority="10">
      <formula>NOT(M12="")</formula>
    </cfRule>
  </conditionalFormatting>
  <conditionalFormatting sqref="P12:P30">
    <cfRule type="expression" dxfId="17" priority="9">
      <formula>NOT(O12="")</formula>
    </cfRule>
  </conditionalFormatting>
  <conditionalFormatting sqref="R12:R30">
    <cfRule type="expression" dxfId="16" priority="8">
      <formula>NOT(Q12="")</formula>
    </cfRule>
  </conditionalFormatting>
  <conditionalFormatting sqref="T12:T30">
    <cfRule type="expression" dxfId="15" priority="7">
      <formula>NOT(S12="")</formula>
    </cfRule>
  </conditionalFormatting>
  <conditionalFormatting sqref="V12:V30">
    <cfRule type="expression" dxfId="14" priority="6">
      <formula>NOT(U12="")</formula>
    </cfRule>
  </conditionalFormatting>
  <conditionalFormatting sqref="X12:X30">
    <cfRule type="expression" dxfId="13" priority="5">
      <formula>NOT(W12="")</formula>
    </cfRule>
  </conditionalFormatting>
  <conditionalFormatting sqref="Z12:Z30">
    <cfRule type="expression" dxfId="12" priority="4">
      <formula>NOT(Y12="")</formula>
    </cfRule>
  </conditionalFormatting>
  <conditionalFormatting sqref="AB12:AB30">
    <cfRule type="expression" dxfId="11" priority="3">
      <formula>NOT(AA12="")</formula>
    </cfRule>
  </conditionalFormatting>
  <conditionalFormatting sqref="AD12:AD30">
    <cfRule type="expression" dxfId="10" priority="2">
      <formula>NOT(AC12="")</formula>
    </cfRule>
  </conditionalFormatting>
  <conditionalFormatting sqref="AF12:AF30">
    <cfRule type="expression" dxfId="9" priority="1">
      <formula>NOT(AE12="")</formula>
    </cfRule>
  </conditionalFormatting>
  <dataValidations count="1">
    <dataValidation type="list" allowBlank="1" showInputMessage="1" showErrorMessage="1" sqref="D12:D30 F12:F30 H12:H30 J12:J30 L12:L30 N12:N30 P12:P30 R12:R30 T12:T30 V12:V30 X12:X30 Z12:Z30 AB12:AB30 AD12:AD30 AF12:AF30" xr:uid="{00000000-0002-0000-0900-000000000000}">
      <formula1>AI12:AJ12</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T24"/>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5" x14ac:dyDescent="0.25"/>
  <cols>
    <col min="3" max="3" width="50.28515625" bestFit="1" customWidth="1"/>
  </cols>
  <sheetData>
    <row r="2" spans="2:98" s="1" customFormat="1" x14ac:dyDescent="0.25">
      <c r="D2" s="1" t="str">
        <f>'n°6a Liste Etats'!E3</f>
        <v>Type 1</v>
      </c>
      <c r="F2" s="1" t="str">
        <f>'n°6a Liste Etats'!G3</f>
        <v>Type 2</v>
      </c>
      <c r="BH2" s="1" t="str">
        <f>'n°6a Liste Etats'!BI3</f>
        <v>Type 3</v>
      </c>
      <c r="CC2" s="1" t="str">
        <f>'n°6a Liste Etats'!CD3</f>
        <v>Type 4</v>
      </c>
    </row>
    <row r="3" spans="2:98" s="58" customFormat="1" x14ac:dyDescent="0.25">
      <c r="C3" s="61" t="s">
        <v>184</v>
      </c>
      <c r="D3" s="58" t="str">
        <f>'n°6a Liste Etats'!E4</f>
        <v>1.a</v>
      </c>
      <c r="E3" s="58" t="str">
        <f>'n°6a Liste Etats'!F4</f>
        <v>1.b</v>
      </c>
      <c r="F3" s="58" t="str">
        <f>'n°6a Liste Etats'!G4</f>
        <v>2.1.a (L)</v>
      </c>
      <c r="G3" s="58" t="str">
        <f>'n°6a Liste Etats'!H4</f>
        <v>2.1.a (L)+DZ</v>
      </c>
      <c r="H3" s="58" t="str">
        <f>'n°6a Liste Etats'!I4</f>
        <v>2.1.a (Z1)</v>
      </c>
      <c r="I3" s="58" t="str">
        <f>'n°6a Liste Etats'!J4</f>
        <v>2.1.a (Z2)</v>
      </c>
      <c r="J3" s="58" t="str">
        <f>'n°6a Liste Etats'!K4</f>
        <v>2.1.a (Z1)+DZ</v>
      </c>
      <c r="K3" s="58" t="str">
        <f>'n°6a Liste Etats'!L4</f>
        <v>2.1.a (Z2)+DZ</v>
      </c>
      <c r="L3" s="58" t="str">
        <f>'n°6a Liste Etats'!M4</f>
        <v>2.2.a</v>
      </c>
      <c r="M3" s="58" t="str">
        <f>'n°6a Liste Etats'!N4</f>
        <v>2.3.a</v>
      </c>
      <c r="N3" s="58" t="str">
        <f>'n°6a Liste Etats'!O4</f>
        <v>2.4.a (Z1)</v>
      </c>
      <c r="O3" s="58" t="str">
        <f>'n°6a Liste Etats'!P4</f>
        <v>2.4.a (Z2)</v>
      </c>
      <c r="P3" s="58" t="str">
        <f>'n°6a Liste Etats'!Q4</f>
        <v>2.4.a (C1)</v>
      </c>
      <c r="Q3" s="58" t="str">
        <f>'n°6a Liste Etats'!R4</f>
        <v>2.4.a (C2)</v>
      </c>
      <c r="R3" s="58" t="str">
        <f>'n°6a Liste Etats'!S4</f>
        <v>2.4.a (Z1)+DZ</v>
      </c>
      <c r="S3" s="58" t="str">
        <f>'n°6a Liste Etats'!T4</f>
        <v>2.4.a (Z2)+DZ</v>
      </c>
      <c r="T3" s="58" t="str">
        <f>'n°6a Liste Etats'!U4</f>
        <v>2.4.a (C1)+DZ</v>
      </c>
      <c r="U3" s="58" t="str">
        <f>'n°6a Liste Etats'!V4</f>
        <v>2.4.a (C2)+DZ</v>
      </c>
      <c r="V3" s="58" t="str">
        <f>'n°6a Liste Etats'!W4</f>
        <v>2.5.a (C1)</v>
      </c>
      <c r="W3" s="58" t="str">
        <f>'n°6a Liste Etats'!X4</f>
        <v>2.5.a (C2)</v>
      </c>
      <c r="X3" s="58" t="str">
        <f>'n°6a Liste Etats'!Y4</f>
        <v>2.1.b (L)</v>
      </c>
      <c r="Y3" s="58" t="str">
        <f>'n°6a Liste Etats'!Z4</f>
        <v>2.1.b (L)+DZ</v>
      </c>
      <c r="Z3" s="58" t="str">
        <f>'n°6a Liste Etats'!AA4</f>
        <v>2.1.b (Z1)</v>
      </c>
      <c r="AA3" s="58" t="str">
        <f>'n°6a Liste Etats'!AB4</f>
        <v>2.1.b (Z2)</v>
      </c>
      <c r="AB3" s="58" t="str">
        <f>'n°6a Liste Etats'!AC4</f>
        <v>2.1.b (Z1)+DZ</v>
      </c>
      <c r="AC3" s="58" t="str">
        <f>'n°6a Liste Etats'!AD4</f>
        <v>2.1.b (Z2)+DZ</v>
      </c>
      <c r="AD3" s="58" t="str">
        <f>'n°6a Liste Etats'!AE4</f>
        <v>2.2.b</v>
      </c>
      <c r="AE3" s="58" t="str">
        <f>'n°6a Liste Etats'!AF4</f>
        <v>2.3.b</v>
      </c>
      <c r="AF3" s="58" t="str">
        <f>'n°6a Liste Etats'!AG4</f>
        <v>2.4.b (Z1)</v>
      </c>
      <c r="AG3" s="58" t="str">
        <f>'n°6a Liste Etats'!AH4</f>
        <v>2.4.b (Z2)</v>
      </c>
      <c r="AH3" s="58" t="str">
        <f>'n°6a Liste Etats'!AI4</f>
        <v>2.4.b (C1)</v>
      </c>
      <c r="AI3" s="58" t="str">
        <f>'n°6a Liste Etats'!AJ4</f>
        <v>2.4.b (C2)</v>
      </c>
      <c r="AJ3" s="58" t="str">
        <f>'n°6a Liste Etats'!AK4</f>
        <v>2.4.b (Z1)+DZ</v>
      </c>
      <c r="AK3" s="58" t="str">
        <f>'n°6a Liste Etats'!AL4</f>
        <v>2.4.b (Z2)+DZ</v>
      </c>
      <c r="AL3" s="58" t="str">
        <f>'n°6a Liste Etats'!AM4</f>
        <v>2.4.b (C1)+DZ</v>
      </c>
      <c r="AM3" s="58" t="str">
        <f>'n°6a Liste Etats'!AN4</f>
        <v>2.4.b (C2)+DZ</v>
      </c>
      <c r="AN3" s="58" t="str">
        <f>'n°6a Liste Etats'!AO4</f>
        <v>2.5.b (C1)</v>
      </c>
      <c r="AO3" s="58" t="str">
        <f>'n°6a Liste Etats'!AP4</f>
        <v>2.5.b (C2)</v>
      </c>
      <c r="AP3" s="58" t="str">
        <f>'n°6a Liste Etats'!AQ4</f>
        <v>2.1.c (L)</v>
      </c>
      <c r="AQ3" s="58" t="str">
        <f>'n°6a Liste Etats'!AR4</f>
        <v>2.1.c (L)+DZ</v>
      </c>
      <c r="AR3" s="58" t="str">
        <f>'n°6a Liste Etats'!AS4</f>
        <v>2.1.c (Z1)</v>
      </c>
      <c r="AS3" s="58" t="str">
        <f>'n°6a Liste Etats'!AT4</f>
        <v>2.1.c (Z2)</v>
      </c>
      <c r="AT3" s="58" t="str">
        <f>'n°6a Liste Etats'!AU4</f>
        <v>2.1.c (Z1)+DZ</v>
      </c>
      <c r="AU3" s="58" t="str">
        <f>'n°6a Liste Etats'!AV4</f>
        <v>2.1.c (Z2)+DZ</v>
      </c>
      <c r="AV3" s="58" t="str">
        <f>'n°6a Liste Etats'!AW4</f>
        <v>2.2.c</v>
      </c>
      <c r="AW3" s="58" t="str">
        <f>'n°6a Liste Etats'!AX4</f>
        <v>2.3.c</v>
      </c>
      <c r="AX3" s="58" t="str">
        <f>'n°6a Liste Etats'!AY4</f>
        <v>2.4.c (Z1)</v>
      </c>
      <c r="AY3" s="58" t="str">
        <f>'n°6a Liste Etats'!AZ4</f>
        <v>2.4.c (Z2)</v>
      </c>
      <c r="AZ3" s="58" t="str">
        <f>'n°6a Liste Etats'!BA4</f>
        <v>2.4.c (C1)</v>
      </c>
      <c r="BA3" s="58" t="str">
        <f>'n°6a Liste Etats'!BB4</f>
        <v>2.4.c (C2)</v>
      </c>
      <c r="BB3" s="58" t="str">
        <f>'n°6a Liste Etats'!BC4</f>
        <v>2.4.c (Z1)+DZ</v>
      </c>
      <c r="BC3" s="58" t="str">
        <f>'n°6a Liste Etats'!BD4</f>
        <v>2.4.c (Z2)+DZ</v>
      </c>
      <c r="BD3" s="58" t="str">
        <f>'n°6a Liste Etats'!BE4</f>
        <v>2.4.c (C1)+DZ</v>
      </c>
      <c r="BE3" s="58" t="str">
        <f>'n°6a Liste Etats'!BF4</f>
        <v>2.4.c (C2)+DZ</v>
      </c>
      <c r="BF3" s="58" t="str">
        <f>'n°6a Liste Etats'!BG4</f>
        <v>2.5.c (C1)</v>
      </c>
      <c r="BG3" s="58" t="str">
        <f>'n°6a Liste Etats'!BH4</f>
        <v>2.5.c (C2)</v>
      </c>
      <c r="BH3" s="58" t="str">
        <f>'n°6a Liste Etats'!BI4</f>
        <v>3.1.a</v>
      </c>
      <c r="BI3" s="58" t="str">
        <f>'n°6a Liste Etats'!BJ4</f>
        <v>3.2.a</v>
      </c>
      <c r="BJ3" s="58" t="str">
        <f>'n°6a Liste Etats'!BK4</f>
        <v>3.3.a</v>
      </c>
      <c r="BK3" s="58" t="str">
        <f>'n°6a Liste Etats'!BL4</f>
        <v>3.4.a</v>
      </c>
      <c r="BL3" s="58" t="str">
        <f>'n°6a Liste Etats'!BM4</f>
        <v>3.5.a</v>
      </c>
      <c r="BM3" s="58" t="str">
        <f>'n°6a Liste Etats'!BN4</f>
        <v>3.6.a</v>
      </c>
      <c r="BN3" s="58" t="str">
        <f>'n°6a Liste Etats'!BO4</f>
        <v>3.7.a</v>
      </c>
      <c r="BO3" s="58" t="str">
        <f>'n°6a Liste Etats'!BP4</f>
        <v>3.1.b</v>
      </c>
      <c r="BP3" s="58" t="str">
        <f>'n°6a Liste Etats'!BQ4</f>
        <v>3.2.b</v>
      </c>
      <c r="BQ3" s="58" t="str">
        <f>'n°6a Liste Etats'!BR4</f>
        <v>3.3.b</v>
      </c>
      <c r="BR3" s="58" t="str">
        <f>'n°6a Liste Etats'!BS4</f>
        <v>3.4.b</v>
      </c>
      <c r="BS3" s="58" t="str">
        <f>'n°6a Liste Etats'!BT4</f>
        <v>3.5.b</v>
      </c>
      <c r="BT3" s="58" t="str">
        <f>'n°6a Liste Etats'!BU4</f>
        <v>3.6.b</v>
      </c>
      <c r="BU3" s="58" t="str">
        <f>'n°6a Liste Etats'!BV4</f>
        <v>3.7.b</v>
      </c>
      <c r="BV3" s="58" t="str">
        <f>'n°6a Liste Etats'!BW4</f>
        <v>3.1.c</v>
      </c>
      <c r="BW3" s="58" t="str">
        <f>'n°6a Liste Etats'!BX4</f>
        <v>3.2.c</v>
      </c>
      <c r="BX3" s="58" t="str">
        <f>'n°6a Liste Etats'!BY4</f>
        <v>3.3.c</v>
      </c>
      <c r="BY3" s="58" t="str">
        <f>'n°6a Liste Etats'!BZ4</f>
        <v>3.4.c</v>
      </c>
      <c r="BZ3" s="58" t="str">
        <f>'n°6a Liste Etats'!CA4</f>
        <v>3.5.c</v>
      </c>
      <c r="CA3" s="58" t="str">
        <f>'n°6a Liste Etats'!CB4</f>
        <v>3.6.c</v>
      </c>
      <c r="CB3" s="58" t="str">
        <f>'n°6a Liste Etats'!CC4</f>
        <v>3.7.c</v>
      </c>
      <c r="CC3" s="58" t="str">
        <f>'n°6a Liste Etats'!CD4</f>
        <v>4.1.a</v>
      </c>
      <c r="CD3" s="58" t="str">
        <f>'n°6a Liste Etats'!CE4</f>
        <v>4.2.a</v>
      </c>
      <c r="CE3" s="58" t="str">
        <f>'n°6a Liste Etats'!CF4</f>
        <v>4.3.a</v>
      </c>
      <c r="CF3" s="58" t="str">
        <f>'n°6a Liste Etats'!CG4</f>
        <v>4.4.a</v>
      </c>
      <c r="CG3" s="58" t="str">
        <f>'n°6a Liste Etats'!CH4</f>
        <v>4.5.a</v>
      </c>
      <c r="CH3" s="58" t="str">
        <f>'n°6a Liste Etats'!CI4</f>
        <v>4.6.a</v>
      </c>
      <c r="CI3" s="58" t="str">
        <f>'n°6a Liste Etats'!CJ4</f>
        <v>4.1.b</v>
      </c>
      <c r="CJ3" s="58" t="str">
        <f>'n°6a Liste Etats'!CK4</f>
        <v>4.2.b</v>
      </c>
      <c r="CK3" s="58" t="str">
        <f>'n°6a Liste Etats'!CL4</f>
        <v>4.3.b</v>
      </c>
      <c r="CL3" s="58" t="str">
        <f>'n°6a Liste Etats'!CM4</f>
        <v>4.4.b</v>
      </c>
      <c r="CM3" s="58" t="str">
        <f>'n°6a Liste Etats'!CN4</f>
        <v>4.5.b</v>
      </c>
      <c r="CN3" s="58" t="str">
        <f>'n°6a Liste Etats'!CO4</f>
        <v>4.6.b</v>
      </c>
      <c r="CO3" s="58" t="str">
        <f>'n°6a Liste Etats'!CP4</f>
        <v>4.1.c</v>
      </c>
      <c r="CP3" s="58" t="str">
        <f>'n°6a Liste Etats'!CQ4</f>
        <v>4.2.c</v>
      </c>
      <c r="CQ3" s="58" t="str">
        <f>'n°6a Liste Etats'!CR4</f>
        <v>4.3.c</v>
      </c>
      <c r="CR3" s="58" t="str">
        <f>'n°6a Liste Etats'!CS4</f>
        <v>4.4.c</v>
      </c>
      <c r="CS3" s="58" t="str">
        <f>'n°6a Liste Etats'!CT4</f>
        <v>4.5.c</v>
      </c>
      <c r="CT3" s="58" t="str">
        <f>'n°6a Liste Etats'!CU4</f>
        <v>4.6.c</v>
      </c>
    </row>
    <row r="4" spans="2:98" x14ac:dyDescent="0.25">
      <c r="C4" s="61" t="s">
        <v>185</v>
      </c>
      <c r="D4">
        <v>0.9</v>
      </c>
      <c r="E4">
        <v>0.95</v>
      </c>
      <c r="F4">
        <v>0.43</v>
      </c>
      <c r="G4">
        <v>0.4</v>
      </c>
      <c r="H4">
        <v>0.6</v>
      </c>
      <c r="I4">
        <v>0.6</v>
      </c>
      <c r="J4">
        <v>0.49</v>
      </c>
      <c r="K4">
        <v>0.49</v>
      </c>
      <c r="L4">
        <v>0.5</v>
      </c>
      <c r="M4">
        <v>0.61</v>
      </c>
      <c r="N4">
        <v>0.79</v>
      </c>
      <c r="O4">
        <v>0.79</v>
      </c>
      <c r="P4">
        <v>0.79</v>
      </c>
      <c r="Q4">
        <v>0.79</v>
      </c>
      <c r="R4">
        <v>0.61</v>
      </c>
      <c r="S4">
        <v>0.61</v>
      </c>
      <c r="T4">
        <v>0.61</v>
      </c>
      <c r="U4">
        <v>0.61</v>
      </c>
      <c r="V4">
        <v>0.81</v>
      </c>
      <c r="W4">
        <v>0.81</v>
      </c>
      <c r="X4">
        <v>0.47</v>
      </c>
      <c r="Y4">
        <v>0.44</v>
      </c>
      <c r="Z4">
        <v>0.65</v>
      </c>
      <c r="AA4">
        <v>0.65</v>
      </c>
      <c r="AB4">
        <v>0.53</v>
      </c>
      <c r="AC4">
        <v>0.53</v>
      </c>
      <c r="AD4">
        <v>0.55000000000000004</v>
      </c>
      <c r="AE4">
        <v>0.66</v>
      </c>
      <c r="AF4">
        <v>0.85</v>
      </c>
      <c r="AG4">
        <v>0.85</v>
      </c>
      <c r="AH4">
        <v>0.85</v>
      </c>
      <c r="AI4">
        <v>0.85</v>
      </c>
      <c r="AJ4">
        <v>0.66</v>
      </c>
      <c r="AK4">
        <v>0.66</v>
      </c>
      <c r="AL4">
        <v>0.66</v>
      </c>
      <c r="AM4">
        <v>0.66</v>
      </c>
      <c r="AN4">
        <v>0.87</v>
      </c>
      <c r="AO4">
        <v>0.87</v>
      </c>
      <c r="AP4">
        <v>0.51</v>
      </c>
      <c r="AQ4">
        <v>0.48</v>
      </c>
      <c r="AR4">
        <v>0.7</v>
      </c>
      <c r="AS4">
        <v>0.7</v>
      </c>
      <c r="AT4">
        <v>0.57999999999999996</v>
      </c>
      <c r="AU4">
        <v>0.57999999999999996</v>
      </c>
      <c r="AV4">
        <v>0.59</v>
      </c>
      <c r="AW4">
        <v>0.71</v>
      </c>
      <c r="AX4">
        <v>0.91</v>
      </c>
      <c r="AY4">
        <v>0.91</v>
      </c>
      <c r="AZ4">
        <v>0.91</v>
      </c>
      <c r="BA4">
        <v>0.91</v>
      </c>
      <c r="BB4">
        <v>0.71</v>
      </c>
      <c r="BC4">
        <v>0.71</v>
      </c>
      <c r="BD4">
        <v>0.71</v>
      </c>
      <c r="BE4">
        <v>0.71</v>
      </c>
      <c r="BF4">
        <v>0.93</v>
      </c>
      <c r="BG4">
        <v>0.93</v>
      </c>
      <c r="BH4">
        <v>0.35</v>
      </c>
      <c r="BI4">
        <v>0.41</v>
      </c>
      <c r="BJ4">
        <v>0.51</v>
      </c>
      <c r="BK4">
        <v>0.6</v>
      </c>
      <c r="BL4">
        <v>0.43</v>
      </c>
      <c r="BM4">
        <v>0.75</v>
      </c>
      <c r="BN4">
        <v>0.81</v>
      </c>
      <c r="BO4">
        <v>0.38</v>
      </c>
      <c r="BP4">
        <v>0.45</v>
      </c>
      <c r="BQ4">
        <v>0.56000000000000005</v>
      </c>
      <c r="BR4">
        <v>0.65</v>
      </c>
      <c r="BS4">
        <v>0.48</v>
      </c>
      <c r="BT4">
        <v>0.81</v>
      </c>
      <c r="BU4">
        <v>0.87</v>
      </c>
      <c r="BV4">
        <v>0.42</v>
      </c>
      <c r="BW4">
        <v>0.49</v>
      </c>
      <c r="BX4">
        <v>0.61</v>
      </c>
      <c r="BY4">
        <v>0.7</v>
      </c>
      <c r="BZ4">
        <v>0.53</v>
      </c>
      <c r="CA4">
        <v>0.87</v>
      </c>
      <c r="CB4">
        <v>0.93</v>
      </c>
      <c r="CC4">
        <v>0.54</v>
      </c>
      <c r="CD4">
        <v>0.63</v>
      </c>
      <c r="CE4">
        <v>0.76</v>
      </c>
      <c r="CF4">
        <v>0.87</v>
      </c>
      <c r="CG4">
        <v>0.66</v>
      </c>
      <c r="CH4">
        <v>0.87</v>
      </c>
      <c r="CI4">
        <v>0.6</v>
      </c>
      <c r="CJ4">
        <v>0.67</v>
      </c>
      <c r="CK4">
        <v>0.82</v>
      </c>
      <c r="CL4">
        <v>0.93</v>
      </c>
      <c r="CM4">
        <v>0.72</v>
      </c>
      <c r="CN4">
        <v>0.93</v>
      </c>
      <c r="CO4">
        <v>0.64</v>
      </c>
      <c r="CP4">
        <v>0.72</v>
      </c>
      <c r="CQ4">
        <v>0.88</v>
      </c>
      <c r="CR4">
        <v>1</v>
      </c>
      <c r="CS4">
        <v>0.78</v>
      </c>
      <c r="CT4">
        <v>1</v>
      </c>
    </row>
    <row r="6" spans="2:98" x14ac:dyDescent="0.25">
      <c r="B6" t="s">
        <v>353</v>
      </c>
      <c r="D6" t="b">
        <v>0</v>
      </c>
      <c r="E6" t="b">
        <v>0</v>
      </c>
      <c r="F6" t="b">
        <v>0</v>
      </c>
      <c r="G6" t="b">
        <v>0</v>
      </c>
      <c r="H6" t="b">
        <v>1</v>
      </c>
      <c r="I6" t="b">
        <v>1</v>
      </c>
      <c r="J6" t="b">
        <v>1</v>
      </c>
      <c r="K6" t="b">
        <v>1</v>
      </c>
      <c r="L6" t="b">
        <v>0</v>
      </c>
      <c r="M6" t="b">
        <v>1</v>
      </c>
      <c r="N6" t="b">
        <v>1</v>
      </c>
      <c r="O6" t="b">
        <v>1</v>
      </c>
      <c r="P6" t="b">
        <v>0</v>
      </c>
      <c r="Q6" t="b">
        <v>0</v>
      </c>
      <c r="R6" t="b">
        <v>1</v>
      </c>
      <c r="S6" t="b">
        <v>1</v>
      </c>
      <c r="T6" t="b">
        <v>0</v>
      </c>
      <c r="U6" t="b">
        <v>0</v>
      </c>
      <c r="V6" t="b">
        <v>0</v>
      </c>
      <c r="W6" t="b">
        <v>0</v>
      </c>
      <c r="X6" t="b">
        <v>0</v>
      </c>
      <c r="Y6" t="b">
        <v>0</v>
      </c>
      <c r="Z6" t="b">
        <v>1</v>
      </c>
      <c r="AA6" t="b">
        <v>1</v>
      </c>
      <c r="AB6" t="b">
        <v>1</v>
      </c>
      <c r="AC6" t="b">
        <v>1</v>
      </c>
      <c r="AD6" t="b">
        <v>0</v>
      </c>
      <c r="AE6" t="b">
        <v>1</v>
      </c>
      <c r="AF6" t="b">
        <v>1</v>
      </c>
      <c r="AG6" t="b">
        <v>1</v>
      </c>
      <c r="AH6" t="b">
        <v>0</v>
      </c>
      <c r="AI6" t="b">
        <v>0</v>
      </c>
      <c r="AJ6" t="b">
        <v>1</v>
      </c>
      <c r="AK6" t="b">
        <v>1</v>
      </c>
      <c r="AL6" t="b">
        <v>0</v>
      </c>
      <c r="AM6" t="b">
        <v>0</v>
      </c>
      <c r="AN6" t="b">
        <v>0</v>
      </c>
      <c r="AO6" t="b">
        <v>0</v>
      </c>
      <c r="AP6" t="b">
        <v>0</v>
      </c>
      <c r="AQ6" t="b">
        <v>0</v>
      </c>
      <c r="AR6" t="b">
        <v>1</v>
      </c>
      <c r="AS6" t="b">
        <v>1</v>
      </c>
      <c r="AT6" t="b">
        <v>1</v>
      </c>
      <c r="AU6" t="b">
        <v>1</v>
      </c>
      <c r="AV6" t="b">
        <v>0</v>
      </c>
      <c r="AW6" t="b">
        <v>1</v>
      </c>
      <c r="AX6" t="b">
        <v>1</v>
      </c>
      <c r="AY6" t="b">
        <v>1</v>
      </c>
      <c r="AZ6" t="b">
        <v>0</v>
      </c>
      <c r="BA6" t="b">
        <v>0</v>
      </c>
      <c r="BB6" t="b">
        <v>1</v>
      </c>
      <c r="BC6" t="b">
        <v>1</v>
      </c>
      <c r="BD6" t="b">
        <v>0</v>
      </c>
      <c r="BE6" t="b">
        <v>0</v>
      </c>
      <c r="BF6" t="b">
        <v>0</v>
      </c>
      <c r="BG6" t="b">
        <v>0</v>
      </c>
      <c r="BH6" t="b">
        <v>0</v>
      </c>
      <c r="BI6" t="b">
        <v>1</v>
      </c>
      <c r="BJ6" t="b">
        <v>0</v>
      </c>
      <c r="BK6" t="b">
        <v>0</v>
      </c>
      <c r="BL6" t="b">
        <v>1</v>
      </c>
      <c r="BM6" t="b">
        <v>0</v>
      </c>
      <c r="BN6" t="b">
        <v>0</v>
      </c>
      <c r="BO6" t="b">
        <v>0</v>
      </c>
      <c r="BP6" t="b">
        <v>1</v>
      </c>
      <c r="BQ6" t="b">
        <v>0</v>
      </c>
      <c r="BR6" t="b">
        <v>0</v>
      </c>
      <c r="BS6" t="b">
        <v>1</v>
      </c>
      <c r="BT6" t="b">
        <v>0</v>
      </c>
      <c r="BU6" t="b">
        <v>0</v>
      </c>
      <c r="BV6" t="b">
        <v>0</v>
      </c>
      <c r="BW6" t="b">
        <v>1</v>
      </c>
      <c r="BX6" t="b">
        <v>0</v>
      </c>
      <c r="BY6" t="b">
        <v>0</v>
      </c>
      <c r="BZ6" t="b">
        <v>1</v>
      </c>
      <c r="CA6" t="b">
        <v>0</v>
      </c>
      <c r="CB6" t="b">
        <v>0</v>
      </c>
      <c r="CC6" t="b">
        <v>0</v>
      </c>
      <c r="CD6" t="b">
        <v>1</v>
      </c>
      <c r="CE6" t="b">
        <v>0</v>
      </c>
      <c r="CF6" t="b">
        <v>0</v>
      </c>
      <c r="CG6" t="b">
        <v>1</v>
      </c>
      <c r="CH6" t="b">
        <v>0</v>
      </c>
      <c r="CI6" t="b">
        <v>0</v>
      </c>
      <c r="CJ6" t="b">
        <v>1</v>
      </c>
      <c r="CK6" t="b">
        <v>0</v>
      </c>
      <c r="CL6" t="b">
        <v>0</v>
      </c>
      <c r="CM6" t="b">
        <v>1</v>
      </c>
      <c r="CN6" t="b">
        <v>0</v>
      </c>
      <c r="CO6" t="b">
        <v>0</v>
      </c>
      <c r="CP6" t="b">
        <v>1</v>
      </c>
      <c r="CQ6" t="b">
        <v>0</v>
      </c>
      <c r="CR6" t="b">
        <v>0</v>
      </c>
      <c r="CS6" t="b">
        <v>1</v>
      </c>
      <c r="CT6" t="b">
        <v>0</v>
      </c>
    </row>
    <row r="7" spans="2:98" x14ac:dyDescent="0.25">
      <c r="B7" t="s">
        <v>337</v>
      </c>
    </row>
    <row r="8" spans="2:98" x14ac:dyDescent="0.25">
      <c r="C8" t="s">
        <v>338</v>
      </c>
      <c r="D8" t="b">
        <v>0</v>
      </c>
      <c r="E8" t="b">
        <v>0</v>
      </c>
      <c r="F8" t="b">
        <v>1</v>
      </c>
      <c r="G8" t="b">
        <v>1</v>
      </c>
      <c r="H8" t="b">
        <v>1</v>
      </c>
      <c r="I8" t="b">
        <v>1</v>
      </c>
      <c r="J8" t="b">
        <v>1</v>
      </c>
      <c r="K8" t="b">
        <v>1</v>
      </c>
      <c r="L8" t="b">
        <v>0</v>
      </c>
      <c r="M8" t="b">
        <v>0</v>
      </c>
      <c r="N8" t="b">
        <v>0</v>
      </c>
      <c r="O8" t="b">
        <v>0</v>
      </c>
      <c r="P8" t="b">
        <v>0</v>
      </c>
      <c r="Q8" t="b">
        <v>0</v>
      </c>
      <c r="R8" t="b">
        <v>0</v>
      </c>
      <c r="S8" t="b">
        <v>0</v>
      </c>
      <c r="T8" t="b">
        <v>0</v>
      </c>
      <c r="U8" t="b">
        <v>0</v>
      </c>
      <c r="V8" t="b">
        <v>0</v>
      </c>
      <c r="W8" t="b">
        <v>0</v>
      </c>
      <c r="X8" t="b">
        <v>1</v>
      </c>
      <c r="Y8" t="b">
        <v>1</v>
      </c>
      <c r="Z8" t="b">
        <v>1</v>
      </c>
      <c r="AA8" t="b">
        <v>1</v>
      </c>
      <c r="AB8" t="b">
        <v>1</v>
      </c>
      <c r="AC8" t="b">
        <v>1</v>
      </c>
      <c r="AD8" t="b">
        <v>0</v>
      </c>
      <c r="AE8" t="b">
        <v>0</v>
      </c>
      <c r="AF8" t="b">
        <v>0</v>
      </c>
      <c r="AG8" t="b">
        <v>0</v>
      </c>
      <c r="AH8" t="b">
        <v>0</v>
      </c>
      <c r="AI8" t="b">
        <v>0</v>
      </c>
      <c r="AJ8" t="b">
        <v>0</v>
      </c>
      <c r="AK8" t="b">
        <v>0</v>
      </c>
      <c r="AL8" t="b">
        <v>0</v>
      </c>
      <c r="AM8" t="b">
        <v>0</v>
      </c>
      <c r="AN8" t="b">
        <v>0</v>
      </c>
      <c r="AO8" t="b">
        <v>0</v>
      </c>
      <c r="AP8" t="b">
        <v>1</v>
      </c>
      <c r="AQ8" t="b">
        <v>1</v>
      </c>
      <c r="AR8" t="b">
        <v>1</v>
      </c>
      <c r="AS8" t="b">
        <v>1</v>
      </c>
      <c r="AT8" t="b">
        <v>1</v>
      </c>
      <c r="AU8" t="b">
        <v>1</v>
      </c>
      <c r="AV8" t="b">
        <v>0</v>
      </c>
      <c r="AW8" t="b">
        <v>0</v>
      </c>
      <c r="AX8" t="b">
        <v>0</v>
      </c>
      <c r="AY8" t="b">
        <v>0</v>
      </c>
      <c r="AZ8" t="b">
        <v>0</v>
      </c>
      <c r="BA8" t="b">
        <v>0</v>
      </c>
      <c r="BB8" t="b">
        <v>0</v>
      </c>
      <c r="BC8" t="b">
        <v>0</v>
      </c>
      <c r="BD8" t="b">
        <v>0</v>
      </c>
      <c r="BE8" t="b">
        <v>0</v>
      </c>
      <c r="BF8" t="b">
        <v>0</v>
      </c>
      <c r="BG8" t="b">
        <v>0</v>
      </c>
      <c r="BH8" t="b">
        <v>1</v>
      </c>
      <c r="BI8" t="b">
        <v>1</v>
      </c>
      <c r="BJ8" t="b">
        <v>1</v>
      </c>
      <c r="BK8" t="b">
        <v>0</v>
      </c>
      <c r="BL8" t="b">
        <v>0</v>
      </c>
      <c r="BM8" t="b">
        <v>0</v>
      </c>
      <c r="BN8" t="b">
        <v>0</v>
      </c>
      <c r="BO8" t="b">
        <v>1</v>
      </c>
      <c r="BP8" t="b">
        <v>1</v>
      </c>
      <c r="BQ8" t="b">
        <v>1</v>
      </c>
      <c r="BR8" t="b">
        <v>0</v>
      </c>
      <c r="BS8" t="b">
        <v>0</v>
      </c>
      <c r="BT8" t="b">
        <v>0</v>
      </c>
      <c r="BU8" t="b">
        <v>0</v>
      </c>
      <c r="BV8" t="b">
        <v>1</v>
      </c>
      <c r="BW8" t="b">
        <v>1</v>
      </c>
      <c r="BX8" t="b">
        <v>1</v>
      </c>
      <c r="BY8" t="b">
        <v>0</v>
      </c>
      <c r="BZ8" t="b">
        <v>0</v>
      </c>
      <c r="CA8" t="b">
        <v>0</v>
      </c>
      <c r="CB8" t="b">
        <v>0</v>
      </c>
      <c r="CC8" t="b">
        <v>0</v>
      </c>
      <c r="CD8" t="b">
        <v>0</v>
      </c>
      <c r="CE8" t="b">
        <v>0</v>
      </c>
      <c r="CF8" t="b">
        <v>0</v>
      </c>
      <c r="CG8" t="b">
        <v>0</v>
      </c>
      <c r="CH8" t="b">
        <v>0</v>
      </c>
      <c r="CI8" t="b">
        <v>0</v>
      </c>
      <c r="CJ8" t="b">
        <v>0</v>
      </c>
      <c r="CK8" t="b">
        <v>0</v>
      </c>
      <c r="CL8" t="b">
        <v>0</v>
      </c>
      <c r="CM8" t="b">
        <v>0</v>
      </c>
      <c r="CN8" t="b">
        <v>0</v>
      </c>
      <c r="CO8" t="b">
        <v>0</v>
      </c>
      <c r="CP8" t="b">
        <v>0</v>
      </c>
      <c r="CQ8" t="b">
        <v>0</v>
      </c>
      <c r="CR8" t="b">
        <v>0</v>
      </c>
      <c r="CS8" t="b">
        <v>0</v>
      </c>
      <c r="CT8" t="b">
        <v>0</v>
      </c>
    </row>
    <row r="9" spans="2:98" x14ac:dyDescent="0.25">
      <c r="C9" t="s">
        <v>339</v>
      </c>
      <c r="D9" t="b">
        <v>0</v>
      </c>
      <c r="E9" t="b">
        <v>0</v>
      </c>
      <c r="F9" t="b">
        <v>0</v>
      </c>
      <c r="G9" t="b">
        <v>0</v>
      </c>
      <c r="H9" t="b">
        <v>0</v>
      </c>
      <c r="I9" t="b">
        <v>0</v>
      </c>
      <c r="J9" t="b">
        <v>0</v>
      </c>
      <c r="K9" t="b">
        <v>0</v>
      </c>
      <c r="L9" t="b">
        <v>1</v>
      </c>
      <c r="M9" t="b">
        <v>0</v>
      </c>
      <c r="N9" t="b">
        <v>0</v>
      </c>
      <c r="O9" t="b">
        <v>0</v>
      </c>
      <c r="P9" t="b">
        <v>0</v>
      </c>
      <c r="Q9" t="b">
        <v>0</v>
      </c>
      <c r="R9" t="b">
        <v>0</v>
      </c>
      <c r="S9" t="b">
        <v>0</v>
      </c>
      <c r="T9" t="b">
        <v>0</v>
      </c>
      <c r="U9" t="b">
        <v>0</v>
      </c>
      <c r="V9" t="b">
        <v>0</v>
      </c>
      <c r="W9" t="b">
        <v>0</v>
      </c>
      <c r="X9" t="b">
        <v>0</v>
      </c>
      <c r="Y9" t="b">
        <v>0</v>
      </c>
      <c r="Z9" t="b">
        <v>0</v>
      </c>
      <c r="AA9" t="b">
        <v>0</v>
      </c>
      <c r="AB9" t="b">
        <v>0</v>
      </c>
      <c r="AC9" t="b">
        <v>0</v>
      </c>
      <c r="AD9" t="b">
        <v>1</v>
      </c>
      <c r="AE9" t="b">
        <v>0</v>
      </c>
      <c r="AF9" t="b">
        <v>0</v>
      </c>
      <c r="AG9" t="b">
        <v>0</v>
      </c>
      <c r="AH9" t="b">
        <v>0</v>
      </c>
      <c r="AI9" t="b">
        <v>0</v>
      </c>
      <c r="AJ9" t="b">
        <v>0</v>
      </c>
      <c r="AK9" t="b">
        <v>0</v>
      </c>
      <c r="AL9" t="b">
        <v>0</v>
      </c>
      <c r="AM9" t="b">
        <v>0</v>
      </c>
      <c r="AN9" t="b">
        <v>0</v>
      </c>
      <c r="AO9" t="b">
        <v>0</v>
      </c>
      <c r="AP9" t="b">
        <v>0</v>
      </c>
      <c r="AQ9" t="b">
        <v>0</v>
      </c>
      <c r="AR9" t="b">
        <v>0</v>
      </c>
      <c r="AS9" t="b">
        <v>0</v>
      </c>
      <c r="AT9" t="b">
        <v>0</v>
      </c>
      <c r="AU9" t="b">
        <v>0</v>
      </c>
      <c r="AV9" t="b">
        <v>1</v>
      </c>
      <c r="AW9" t="b">
        <v>0</v>
      </c>
      <c r="AX9" t="b">
        <v>0</v>
      </c>
      <c r="AY9" t="b">
        <v>0</v>
      </c>
      <c r="AZ9" t="b">
        <v>0</v>
      </c>
      <c r="BA9" t="b">
        <v>0</v>
      </c>
      <c r="BB9" t="b">
        <v>0</v>
      </c>
      <c r="BC9" t="b">
        <v>0</v>
      </c>
      <c r="BD9" t="b">
        <v>0</v>
      </c>
      <c r="BE9" t="b">
        <v>0</v>
      </c>
      <c r="BF9" t="b">
        <v>0</v>
      </c>
      <c r="BG9" t="b">
        <v>0</v>
      </c>
      <c r="BH9" t="b">
        <v>0</v>
      </c>
      <c r="BI9" t="b">
        <v>0</v>
      </c>
      <c r="BJ9" t="b">
        <v>0</v>
      </c>
      <c r="BK9" t="b">
        <v>1</v>
      </c>
      <c r="BL9" t="b">
        <v>0</v>
      </c>
      <c r="BM9" t="b">
        <v>0</v>
      </c>
      <c r="BN9" t="b">
        <v>0</v>
      </c>
      <c r="BO9" t="b">
        <v>0</v>
      </c>
      <c r="BP9" t="b">
        <v>0</v>
      </c>
      <c r="BQ9" t="b">
        <v>0</v>
      </c>
      <c r="BR9" t="b">
        <v>1</v>
      </c>
      <c r="BS9" t="b">
        <v>0</v>
      </c>
      <c r="BT9" t="b">
        <v>0</v>
      </c>
      <c r="BU9" t="b">
        <v>0</v>
      </c>
      <c r="BV9" t="b">
        <v>0</v>
      </c>
      <c r="BW9" t="b">
        <v>0</v>
      </c>
      <c r="BX9" t="b">
        <v>0</v>
      </c>
      <c r="BY9" t="b">
        <v>1</v>
      </c>
      <c r="BZ9" t="b">
        <v>0</v>
      </c>
      <c r="CA9" t="b">
        <v>0</v>
      </c>
      <c r="CB9" t="b">
        <v>0</v>
      </c>
      <c r="CC9" t="b">
        <v>0</v>
      </c>
      <c r="CD9" t="b">
        <v>0</v>
      </c>
      <c r="CE9" t="b">
        <v>0</v>
      </c>
      <c r="CF9" t="b">
        <v>0</v>
      </c>
      <c r="CG9" t="b">
        <v>0</v>
      </c>
      <c r="CH9" t="b">
        <v>0</v>
      </c>
      <c r="CI9" t="b">
        <v>0</v>
      </c>
      <c r="CJ9" t="b">
        <v>0</v>
      </c>
      <c r="CK9" t="b">
        <v>0</v>
      </c>
      <c r="CL9" t="b">
        <v>0</v>
      </c>
      <c r="CM9" t="b">
        <v>0</v>
      </c>
      <c r="CN9" t="b">
        <v>0</v>
      </c>
      <c r="CO9" t="b">
        <v>0</v>
      </c>
      <c r="CP9" t="b">
        <v>0</v>
      </c>
      <c r="CQ9" t="b">
        <v>0</v>
      </c>
      <c r="CR9" t="b">
        <v>0</v>
      </c>
      <c r="CS9" t="b">
        <v>0</v>
      </c>
      <c r="CT9" t="b">
        <v>0</v>
      </c>
    </row>
    <row r="10" spans="2:98" x14ac:dyDescent="0.25">
      <c r="C10" t="s">
        <v>340</v>
      </c>
      <c r="D10" t="b">
        <v>0</v>
      </c>
      <c r="E10" t="b">
        <v>0</v>
      </c>
      <c r="F10" t="b">
        <v>0</v>
      </c>
      <c r="G10" t="b">
        <v>0</v>
      </c>
      <c r="H10" t="b">
        <v>0</v>
      </c>
      <c r="I10" t="b">
        <v>0</v>
      </c>
      <c r="J10" t="b">
        <v>0</v>
      </c>
      <c r="K10" t="b">
        <v>0</v>
      </c>
      <c r="L10" t="b">
        <v>0</v>
      </c>
      <c r="M10" t="b">
        <v>1</v>
      </c>
      <c r="N10" t="b">
        <v>0</v>
      </c>
      <c r="O10" t="b">
        <v>0</v>
      </c>
      <c r="P10" t="b">
        <v>0</v>
      </c>
      <c r="Q10" t="b">
        <v>0</v>
      </c>
      <c r="R10" t="b">
        <v>0</v>
      </c>
      <c r="S10" t="b">
        <v>0</v>
      </c>
      <c r="T10" t="b">
        <v>0</v>
      </c>
      <c r="U10" t="b">
        <v>0</v>
      </c>
      <c r="V10" t="b">
        <v>0</v>
      </c>
      <c r="W10" t="b">
        <v>0</v>
      </c>
      <c r="X10" t="b">
        <v>0</v>
      </c>
      <c r="Y10" t="b">
        <v>0</v>
      </c>
      <c r="Z10" t="b">
        <v>0</v>
      </c>
      <c r="AA10" t="b">
        <v>0</v>
      </c>
      <c r="AB10" t="b">
        <v>0</v>
      </c>
      <c r="AC10" t="b">
        <v>0</v>
      </c>
      <c r="AD10" t="b">
        <v>0</v>
      </c>
      <c r="AE10" t="b">
        <v>1</v>
      </c>
      <c r="AF10" t="b">
        <v>0</v>
      </c>
      <c r="AG10" t="b">
        <v>0</v>
      </c>
      <c r="AH10" t="b">
        <v>0</v>
      </c>
      <c r="AI10" t="b">
        <v>0</v>
      </c>
      <c r="AJ10" t="b">
        <v>0</v>
      </c>
      <c r="AK10" t="b">
        <v>0</v>
      </c>
      <c r="AL10" t="b">
        <v>0</v>
      </c>
      <c r="AM10" t="b">
        <v>0</v>
      </c>
      <c r="AN10" t="b">
        <v>0</v>
      </c>
      <c r="AO10" t="b">
        <v>0</v>
      </c>
      <c r="AP10" t="b">
        <v>0</v>
      </c>
      <c r="AQ10" t="b">
        <v>0</v>
      </c>
      <c r="AR10" t="b">
        <v>0</v>
      </c>
      <c r="AS10" t="b">
        <v>0</v>
      </c>
      <c r="AT10" t="b">
        <v>0</v>
      </c>
      <c r="AU10" t="b">
        <v>0</v>
      </c>
      <c r="AV10" t="b">
        <v>0</v>
      </c>
      <c r="AW10" t="b">
        <v>1</v>
      </c>
      <c r="AX10" t="b">
        <v>0</v>
      </c>
      <c r="AY10" t="b">
        <v>0</v>
      </c>
      <c r="AZ10" t="b">
        <v>0</v>
      </c>
      <c r="BA10" t="b">
        <v>0</v>
      </c>
      <c r="BB10" t="b">
        <v>0</v>
      </c>
      <c r="BC10" t="b">
        <v>0</v>
      </c>
      <c r="BD10" t="b">
        <v>0</v>
      </c>
      <c r="BE10" t="b">
        <v>0</v>
      </c>
      <c r="BF10" t="b">
        <v>0</v>
      </c>
      <c r="BG10" t="b">
        <v>0</v>
      </c>
      <c r="BH10" t="b">
        <v>0</v>
      </c>
      <c r="BI10" t="b">
        <v>0</v>
      </c>
      <c r="BJ10" t="b">
        <v>0</v>
      </c>
      <c r="BK10" t="b">
        <v>0</v>
      </c>
      <c r="BL10" t="b">
        <v>0</v>
      </c>
      <c r="BM10" t="b">
        <v>0</v>
      </c>
      <c r="BN10" t="b">
        <v>0</v>
      </c>
      <c r="BO10" t="b">
        <v>0</v>
      </c>
      <c r="BP10" t="b">
        <v>0</v>
      </c>
      <c r="BQ10" t="b">
        <v>0</v>
      </c>
      <c r="BR10" t="b">
        <v>0</v>
      </c>
      <c r="BS10" t="b">
        <v>0</v>
      </c>
      <c r="BT10" t="b">
        <v>0</v>
      </c>
      <c r="BU10" t="b">
        <v>0</v>
      </c>
      <c r="BV10" t="b">
        <v>0</v>
      </c>
      <c r="BW10" t="b">
        <v>0</v>
      </c>
      <c r="BX10" t="b">
        <v>0</v>
      </c>
      <c r="BY10" t="b">
        <v>0</v>
      </c>
      <c r="BZ10" t="b">
        <v>0</v>
      </c>
      <c r="CA10" t="b">
        <v>0</v>
      </c>
      <c r="CB10" t="b">
        <v>0</v>
      </c>
      <c r="CC10" t="b">
        <v>0</v>
      </c>
      <c r="CD10" t="b">
        <v>0</v>
      </c>
      <c r="CE10" t="b">
        <v>0</v>
      </c>
      <c r="CF10" t="b">
        <v>0</v>
      </c>
      <c r="CG10" t="b">
        <v>0</v>
      </c>
      <c r="CH10" t="b">
        <v>0</v>
      </c>
      <c r="CI10" t="b">
        <v>0</v>
      </c>
      <c r="CJ10" t="b">
        <v>0</v>
      </c>
      <c r="CK10" t="b">
        <v>0</v>
      </c>
      <c r="CL10" t="b">
        <v>0</v>
      </c>
      <c r="CM10" t="b">
        <v>0</v>
      </c>
      <c r="CN10" t="b">
        <v>0</v>
      </c>
      <c r="CO10" t="b">
        <v>0</v>
      </c>
      <c r="CP10" t="b">
        <v>0</v>
      </c>
      <c r="CQ10" t="b">
        <v>0</v>
      </c>
      <c r="CR10" t="b">
        <v>0</v>
      </c>
      <c r="CS10" t="b">
        <v>0</v>
      </c>
      <c r="CT10" t="b">
        <v>0</v>
      </c>
    </row>
    <row r="11" spans="2:98" x14ac:dyDescent="0.25">
      <c r="C11" t="s">
        <v>342</v>
      </c>
      <c r="D11" t="b">
        <v>0</v>
      </c>
      <c r="E11" t="b">
        <v>0</v>
      </c>
      <c r="F11" t="b">
        <v>0</v>
      </c>
      <c r="G11" t="b">
        <v>0</v>
      </c>
      <c r="H11" t="b">
        <v>0</v>
      </c>
      <c r="I11" t="b">
        <v>0</v>
      </c>
      <c r="J11" t="b">
        <v>0</v>
      </c>
      <c r="K11" t="b">
        <v>0</v>
      </c>
      <c r="L11" t="b">
        <v>0</v>
      </c>
      <c r="M11" t="b">
        <v>0</v>
      </c>
      <c r="N11" t="b">
        <v>1</v>
      </c>
      <c r="O11" t="b">
        <v>1</v>
      </c>
      <c r="P11" t="b">
        <v>1</v>
      </c>
      <c r="Q11" t="b">
        <v>0</v>
      </c>
      <c r="R11" t="b">
        <v>1</v>
      </c>
      <c r="S11" t="b">
        <v>1</v>
      </c>
      <c r="T11" t="b">
        <v>1</v>
      </c>
      <c r="U11" t="b">
        <v>0</v>
      </c>
      <c r="V11" t="b">
        <v>0</v>
      </c>
      <c r="W11" t="b">
        <v>0</v>
      </c>
      <c r="X11" t="b">
        <v>0</v>
      </c>
      <c r="Y11" t="b">
        <v>0</v>
      </c>
      <c r="Z11" t="b">
        <v>0</v>
      </c>
      <c r="AA11" t="b">
        <v>0</v>
      </c>
      <c r="AB11" t="b">
        <v>0</v>
      </c>
      <c r="AC11" t="b">
        <v>0</v>
      </c>
      <c r="AD11" t="b">
        <v>0</v>
      </c>
      <c r="AE11" t="b">
        <v>0</v>
      </c>
      <c r="AF11" t="b">
        <v>1</v>
      </c>
      <c r="AG11" t="b">
        <v>1</v>
      </c>
      <c r="AH11" t="b">
        <v>1</v>
      </c>
      <c r="AI11" t="b">
        <v>0</v>
      </c>
      <c r="AJ11" t="b">
        <v>1</v>
      </c>
      <c r="AK11" t="b">
        <v>1</v>
      </c>
      <c r="AL11" t="b">
        <v>1</v>
      </c>
      <c r="AM11" t="b">
        <v>0</v>
      </c>
      <c r="AN11" t="b">
        <v>0</v>
      </c>
      <c r="AO11" t="b">
        <v>0</v>
      </c>
      <c r="AP11" t="b">
        <v>0</v>
      </c>
      <c r="AQ11" t="b">
        <v>0</v>
      </c>
      <c r="AR11" t="b">
        <v>0</v>
      </c>
      <c r="AS11" t="b">
        <v>0</v>
      </c>
      <c r="AT11" t="b">
        <v>0</v>
      </c>
      <c r="AU11" t="b">
        <v>0</v>
      </c>
      <c r="AV11" t="b">
        <v>0</v>
      </c>
      <c r="AW11" t="b">
        <v>0</v>
      </c>
      <c r="AX11" t="b">
        <v>1</v>
      </c>
      <c r="AY11" t="b">
        <v>1</v>
      </c>
      <c r="AZ11" t="b">
        <v>1</v>
      </c>
      <c r="BA11" t="b">
        <v>0</v>
      </c>
      <c r="BB11" t="b">
        <v>1</v>
      </c>
      <c r="BC11" t="b">
        <v>1</v>
      </c>
      <c r="BD11" t="b">
        <v>1</v>
      </c>
      <c r="BE11" t="b">
        <v>0</v>
      </c>
      <c r="BF11" t="b">
        <v>0</v>
      </c>
      <c r="BG11" t="b">
        <v>0</v>
      </c>
      <c r="BH11" t="b">
        <v>0</v>
      </c>
      <c r="BI11" t="b">
        <v>0</v>
      </c>
      <c r="BJ11" t="b">
        <v>0</v>
      </c>
      <c r="BK11" t="b">
        <v>0</v>
      </c>
      <c r="BL11" t="b">
        <v>1</v>
      </c>
      <c r="BM11" t="b">
        <v>1</v>
      </c>
      <c r="BN11" t="b">
        <v>0</v>
      </c>
      <c r="BO11" t="b">
        <v>0</v>
      </c>
      <c r="BP11" t="b">
        <v>0</v>
      </c>
      <c r="BQ11" t="b">
        <v>0</v>
      </c>
      <c r="BR11" t="b">
        <v>0</v>
      </c>
      <c r="BS11" t="b">
        <v>1</v>
      </c>
      <c r="BT11" t="b">
        <v>1</v>
      </c>
      <c r="BU11" t="b">
        <v>0</v>
      </c>
      <c r="BV11" t="b">
        <v>0</v>
      </c>
      <c r="BW11" t="b">
        <v>0</v>
      </c>
      <c r="BX11" t="b">
        <v>0</v>
      </c>
      <c r="BY11" t="b">
        <v>0</v>
      </c>
      <c r="BZ11" t="b">
        <v>1</v>
      </c>
      <c r="CA11" t="b">
        <v>1</v>
      </c>
      <c r="CB11" t="b">
        <v>0</v>
      </c>
      <c r="CC11" t="b">
        <v>0</v>
      </c>
      <c r="CD11" t="b">
        <v>0</v>
      </c>
      <c r="CE11" t="b">
        <v>0</v>
      </c>
      <c r="CF11" t="b">
        <v>0</v>
      </c>
      <c r="CG11" t="b">
        <v>0</v>
      </c>
      <c r="CH11" t="b">
        <v>0</v>
      </c>
      <c r="CI11" t="b">
        <v>0</v>
      </c>
      <c r="CJ11" t="b">
        <v>0</v>
      </c>
      <c r="CK11" t="b">
        <v>0</v>
      </c>
      <c r="CL11" t="b">
        <v>0</v>
      </c>
      <c r="CM11" t="b">
        <v>0</v>
      </c>
      <c r="CN11" t="b">
        <v>0</v>
      </c>
      <c r="CO11" t="b">
        <v>0</v>
      </c>
      <c r="CP11" t="b">
        <v>0</v>
      </c>
      <c r="CQ11" t="b">
        <v>0</v>
      </c>
      <c r="CR11" t="b">
        <v>0</v>
      </c>
      <c r="CS11" t="b">
        <v>0</v>
      </c>
      <c r="CT11" t="b">
        <v>0</v>
      </c>
    </row>
    <row r="12" spans="2:98" x14ac:dyDescent="0.25">
      <c r="C12" t="s">
        <v>343</v>
      </c>
      <c r="D12" t="b">
        <v>0</v>
      </c>
      <c r="E12" t="b">
        <v>0</v>
      </c>
      <c r="F12" t="b">
        <v>0</v>
      </c>
      <c r="G12" t="b">
        <v>0</v>
      </c>
      <c r="H12" t="b">
        <v>0</v>
      </c>
      <c r="I12" t="b">
        <v>0</v>
      </c>
      <c r="J12" t="b">
        <v>0</v>
      </c>
      <c r="K12" t="b">
        <v>0</v>
      </c>
      <c r="L12" t="b">
        <v>0</v>
      </c>
      <c r="M12" t="b">
        <v>0</v>
      </c>
      <c r="N12" t="b">
        <v>0</v>
      </c>
      <c r="O12" t="b">
        <v>0</v>
      </c>
      <c r="P12" t="b">
        <v>0</v>
      </c>
      <c r="Q12" t="b">
        <v>1</v>
      </c>
      <c r="R12" t="b">
        <v>0</v>
      </c>
      <c r="S12" t="b">
        <v>0</v>
      </c>
      <c r="T12" t="b">
        <v>0</v>
      </c>
      <c r="U12" t="b">
        <v>1</v>
      </c>
      <c r="V12" t="b">
        <v>1</v>
      </c>
      <c r="W12" t="b">
        <v>1</v>
      </c>
      <c r="X12" t="b">
        <v>0</v>
      </c>
      <c r="Y12" t="b">
        <v>0</v>
      </c>
      <c r="Z12" t="b">
        <v>0</v>
      </c>
      <c r="AA12" t="b">
        <v>0</v>
      </c>
      <c r="AB12" t="b">
        <v>0</v>
      </c>
      <c r="AC12" t="b">
        <v>0</v>
      </c>
      <c r="AD12" t="b">
        <v>0</v>
      </c>
      <c r="AE12" t="b">
        <v>0</v>
      </c>
      <c r="AF12" t="b">
        <v>0</v>
      </c>
      <c r="AG12" t="b">
        <v>0</v>
      </c>
      <c r="AH12" t="b">
        <v>0</v>
      </c>
      <c r="AI12" t="b">
        <v>1</v>
      </c>
      <c r="AJ12" t="b">
        <v>0</v>
      </c>
      <c r="AK12" t="b">
        <v>0</v>
      </c>
      <c r="AL12" t="b">
        <v>0</v>
      </c>
      <c r="AM12" t="b">
        <v>1</v>
      </c>
      <c r="AN12" t="b">
        <v>1</v>
      </c>
      <c r="AO12" t="b">
        <v>1</v>
      </c>
      <c r="AP12" t="b">
        <v>0</v>
      </c>
      <c r="AQ12" t="b">
        <v>0</v>
      </c>
      <c r="AR12" t="b">
        <v>0</v>
      </c>
      <c r="AS12" t="b">
        <v>0</v>
      </c>
      <c r="AT12" t="b">
        <v>0</v>
      </c>
      <c r="AU12" t="b">
        <v>0</v>
      </c>
      <c r="AV12" t="b">
        <v>0</v>
      </c>
      <c r="AW12" t="b">
        <v>0</v>
      </c>
      <c r="AX12" t="b">
        <v>0</v>
      </c>
      <c r="AY12" t="b">
        <v>0</v>
      </c>
      <c r="AZ12" t="b">
        <v>0</v>
      </c>
      <c r="BA12" t="b">
        <v>1</v>
      </c>
      <c r="BB12" t="b">
        <v>0</v>
      </c>
      <c r="BC12" t="b">
        <v>0</v>
      </c>
      <c r="BD12" t="b">
        <v>0</v>
      </c>
      <c r="BE12" t="b">
        <v>1</v>
      </c>
      <c r="BF12" t="b">
        <v>1</v>
      </c>
      <c r="BG12" t="b">
        <v>1</v>
      </c>
      <c r="BH12" t="b">
        <v>0</v>
      </c>
      <c r="BI12" t="b">
        <v>0</v>
      </c>
      <c r="BJ12" t="b">
        <v>0</v>
      </c>
      <c r="BK12" t="b">
        <v>0</v>
      </c>
      <c r="BL12" t="b">
        <v>0</v>
      </c>
      <c r="BM12" t="b">
        <v>0</v>
      </c>
      <c r="BN12" t="b">
        <v>1</v>
      </c>
      <c r="BO12" t="b">
        <v>0</v>
      </c>
      <c r="BP12" t="b">
        <v>0</v>
      </c>
      <c r="BQ12" t="b">
        <v>0</v>
      </c>
      <c r="BR12" t="b">
        <v>0</v>
      </c>
      <c r="BS12" t="b">
        <v>0</v>
      </c>
      <c r="BT12" t="b">
        <v>0</v>
      </c>
      <c r="BU12" t="b">
        <v>1</v>
      </c>
      <c r="BV12" t="b">
        <v>0</v>
      </c>
      <c r="BW12" t="b">
        <v>0</v>
      </c>
      <c r="BX12" t="b">
        <v>0</v>
      </c>
      <c r="BY12" t="b">
        <v>0</v>
      </c>
      <c r="BZ12" t="b">
        <v>0</v>
      </c>
      <c r="CA12" t="b">
        <v>0</v>
      </c>
      <c r="CB12" t="b">
        <v>1</v>
      </c>
      <c r="CC12" t="b">
        <v>0</v>
      </c>
      <c r="CD12" t="b">
        <v>0</v>
      </c>
      <c r="CE12" t="b">
        <v>0</v>
      </c>
      <c r="CF12" t="b">
        <v>0</v>
      </c>
      <c r="CG12" t="b">
        <v>0</v>
      </c>
      <c r="CH12" t="b">
        <v>0</v>
      </c>
      <c r="CI12" t="b">
        <v>0</v>
      </c>
      <c r="CJ12" t="b">
        <v>0</v>
      </c>
      <c r="CK12" t="b">
        <v>0</v>
      </c>
      <c r="CL12" t="b">
        <v>0</v>
      </c>
      <c r="CM12" t="b">
        <v>0</v>
      </c>
      <c r="CN12" t="b">
        <v>0</v>
      </c>
      <c r="CO12" t="b">
        <v>0</v>
      </c>
      <c r="CP12" t="b">
        <v>0</v>
      </c>
      <c r="CQ12" t="b">
        <v>0</v>
      </c>
      <c r="CR12" t="b">
        <v>0</v>
      </c>
      <c r="CS12" t="b">
        <v>0</v>
      </c>
      <c r="CT12" t="b">
        <v>0</v>
      </c>
    </row>
    <row r="13" spans="2:98" x14ac:dyDescent="0.25">
      <c r="B13" t="s">
        <v>341</v>
      </c>
    </row>
    <row r="14" spans="2:98" x14ac:dyDescent="0.25">
      <c r="C14" t="s">
        <v>338</v>
      </c>
      <c r="D14" t="b">
        <v>0</v>
      </c>
      <c r="E14" t="b">
        <v>0</v>
      </c>
      <c r="F14" t="b">
        <v>0</v>
      </c>
      <c r="G14" t="b">
        <v>0</v>
      </c>
      <c r="H14" t="b">
        <v>0</v>
      </c>
      <c r="I14" t="b">
        <v>0</v>
      </c>
      <c r="J14" t="b">
        <v>0</v>
      </c>
      <c r="K14" t="b">
        <v>0</v>
      </c>
      <c r="L14" t="b">
        <v>0</v>
      </c>
      <c r="M14" t="b">
        <v>0</v>
      </c>
      <c r="N14" t="b">
        <v>0</v>
      </c>
      <c r="O14" t="b">
        <v>0</v>
      </c>
      <c r="P14" t="b">
        <v>0</v>
      </c>
      <c r="Q14" t="b">
        <v>0</v>
      </c>
      <c r="R14" t="b">
        <v>0</v>
      </c>
      <c r="S14" t="b">
        <v>0</v>
      </c>
      <c r="T14" t="b">
        <v>0</v>
      </c>
      <c r="U14" t="b">
        <v>0</v>
      </c>
      <c r="V14" t="b">
        <v>0</v>
      </c>
      <c r="W14" t="b">
        <v>0</v>
      </c>
      <c r="X14" t="b">
        <v>0</v>
      </c>
      <c r="Y14" t="b">
        <v>0</v>
      </c>
      <c r="Z14" t="b">
        <v>0</v>
      </c>
      <c r="AA14" t="b">
        <v>0</v>
      </c>
      <c r="AB14" t="b">
        <v>0</v>
      </c>
      <c r="AC14" t="b">
        <v>0</v>
      </c>
      <c r="AD14" t="b">
        <v>0</v>
      </c>
      <c r="AE14" t="b">
        <v>0</v>
      </c>
      <c r="AF14" t="b">
        <v>0</v>
      </c>
      <c r="AG14" t="b">
        <v>0</v>
      </c>
      <c r="AH14" t="b">
        <v>0</v>
      </c>
      <c r="AI14" t="b">
        <v>0</v>
      </c>
      <c r="AJ14" t="b">
        <v>0</v>
      </c>
      <c r="AK14" t="b">
        <v>0</v>
      </c>
      <c r="AL14" t="b">
        <v>0</v>
      </c>
      <c r="AM14" t="b">
        <v>0</v>
      </c>
      <c r="AN14" t="b">
        <v>0</v>
      </c>
      <c r="AO14" t="b">
        <v>0</v>
      </c>
      <c r="AP14" t="b">
        <v>0</v>
      </c>
      <c r="AQ14" t="b">
        <v>0</v>
      </c>
      <c r="AR14" t="b">
        <v>0</v>
      </c>
      <c r="AS14" t="b">
        <v>0</v>
      </c>
      <c r="AT14" t="b">
        <v>0</v>
      </c>
      <c r="AU14" t="b">
        <v>0</v>
      </c>
      <c r="AV14" t="b">
        <v>0</v>
      </c>
      <c r="AW14" t="b">
        <v>0</v>
      </c>
      <c r="AX14" t="b">
        <v>0</v>
      </c>
      <c r="AY14" t="b">
        <v>0</v>
      </c>
      <c r="AZ14" t="b">
        <v>0</v>
      </c>
      <c r="BA14" t="b">
        <v>0</v>
      </c>
      <c r="BB14" t="b">
        <v>0</v>
      </c>
      <c r="BC14" t="b">
        <v>0</v>
      </c>
      <c r="BD14" t="b">
        <v>0</v>
      </c>
      <c r="BE14" t="b">
        <v>0</v>
      </c>
      <c r="BF14" t="b">
        <v>0</v>
      </c>
      <c r="BG14" t="b">
        <v>0</v>
      </c>
      <c r="BH14" t="b">
        <v>0</v>
      </c>
      <c r="BI14" t="b">
        <v>0</v>
      </c>
      <c r="BJ14" t="b">
        <v>0</v>
      </c>
      <c r="BK14" t="b">
        <v>0</v>
      </c>
      <c r="BL14" t="b">
        <v>0</v>
      </c>
      <c r="BM14" t="b">
        <v>0</v>
      </c>
      <c r="BN14" t="b">
        <v>0</v>
      </c>
      <c r="BO14" t="b">
        <v>0</v>
      </c>
      <c r="BP14" t="b">
        <v>0</v>
      </c>
      <c r="BQ14" t="b">
        <v>0</v>
      </c>
      <c r="BR14" t="b">
        <v>0</v>
      </c>
      <c r="BS14" t="b">
        <v>0</v>
      </c>
      <c r="BT14" t="b">
        <v>0</v>
      </c>
      <c r="BU14" t="b">
        <v>0</v>
      </c>
      <c r="BV14" t="b">
        <v>0</v>
      </c>
      <c r="BW14" t="b">
        <v>0</v>
      </c>
      <c r="BX14" t="b">
        <v>0</v>
      </c>
      <c r="BY14" t="b">
        <v>0</v>
      </c>
      <c r="BZ14" t="b">
        <v>0</v>
      </c>
      <c r="CA14" t="b">
        <v>0</v>
      </c>
      <c r="CB14" t="b">
        <v>0</v>
      </c>
      <c r="CC14" t="b">
        <v>1</v>
      </c>
      <c r="CD14" t="b">
        <v>1</v>
      </c>
      <c r="CE14" t="b">
        <v>1</v>
      </c>
      <c r="CF14" t="b">
        <v>0</v>
      </c>
      <c r="CG14" t="b">
        <v>0</v>
      </c>
      <c r="CH14" t="b">
        <v>0</v>
      </c>
      <c r="CI14" t="b">
        <v>1</v>
      </c>
      <c r="CJ14" t="b">
        <v>1</v>
      </c>
      <c r="CK14" t="b">
        <v>1</v>
      </c>
      <c r="CL14" t="b">
        <v>0</v>
      </c>
      <c r="CM14" t="b">
        <v>0</v>
      </c>
      <c r="CN14" t="b">
        <v>0</v>
      </c>
      <c r="CO14" t="b">
        <v>1</v>
      </c>
      <c r="CP14" t="b">
        <v>1</v>
      </c>
      <c r="CQ14" t="b">
        <v>1</v>
      </c>
      <c r="CR14" t="b">
        <v>0</v>
      </c>
      <c r="CS14" t="b">
        <v>0</v>
      </c>
      <c r="CT14" t="b">
        <v>0</v>
      </c>
    </row>
    <row r="15" spans="2:98" x14ac:dyDescent="0.25">
      <c r="C15" t="s">
        <v>339</v>
      </c>
      <c r="D15" t="b">
        <v>0</v>
      </c>
      <c r="E15" t="b">
        <v>0</v>
      </c>
      <c r="F15" t="b">
        <v>0</v>
      </c>
      <c r="G15" t="b">
        <v>0</v>
      </c>
      <c r="H15" t="b">
        <v>0</v>
      </c>
      <c r="I15" t="b">
        <v>0</v>
      </c>
      <c r="J15" t="b">
        <v>0</v>
      </c>
      <c r="K15" t="b">
        <v>0</v>
      </c>
      <c r="L15" t="b">
        <v>0</v>
      </c>
      <c r="M15" t="b">
        <v>0</v>
      </c>
      <c r="N15" t="b">
        <v>0</v>
      </c>
      <c r="O15" t="b">
        <v>0</v>
      </c>
      <c r="P15" t="b">
        <v>0</v>
      </c>
      <c r="Q15" t="b">
        <v>0</v>
      </c>
      <c r="R15" t="b">
        <v>0</v>
      </c>
      <c r="S15" t="b">
        <v>0</v>
      </c>
      <c r="T15" t="b">
        <v>0</v>
      </c>
      <c r="U15" t="b">
        <v>0</v>
      </c>
      <c r="V15" t="b">
        <v>0</v>
      </c>
      <c r="W15" t="b">
        <v>0</v>
      </c>
      <c r="X15" t="b">
        <v>0</v>
      </c>
      <c r="Y15" t="b">
        <v>0</v>
      </c>
      <c r="Z15" t="b">
        <v>0</v>
      </c>
      <c r="AA15" t="b">
        <v>0</v>
      </c>
      <c r="AB15" t="b">
        <v>0</v>
      </c>
      <c r="AC15" t="b">
        <v>0</v>
      </c>
      <c r="AD15" t="b">
        <v>0</v>
      </c>
      <c r="AE15" t="b">
        <v>0</v>
      </c>
      <c r="AF15" t="b">
        <v>0</v>
      </c>
      <c r="AG15" t="b">
        <v>0</v>
      </c>
      <c r="AH15" t="b">
        <v>0</v>
      </c>
      <c r="AI15" t="b">
        <v>0</v>
      </c>
      <c r="AJ15" t="b">
        <v>0</v>
      </c>
      <c r="AK15" t="b">
        <v>0</v>
      </c>
      <c r="AL15" t="b">
        <v>0</v>
      </c>
      <c r="AM15" t="b">
        <v>0</v>
      </c>
      <c r="AN15" t="b">
        <v>0</v>
      </c>
      <c r="AO15" t="b">
        <v>0</v>
      </c>
      <c r="AP15" t="b">
        <v>0</v>
      </c>
      <c r="AQ15" t="b">
        <v>0</v>
      </c>
      <c r="AR15" t="b">
        <v>0</v>
      </c>
      <c r="AS15" t="b">
        <v>0</v>
      </c>
      <c r="AT15" t="b">
        <v>0</v>
      </c>
      <c r="AU15" t="b">
        <v>0</v>
      </c>
      <c r="AV15" t="b">
        <v>0</v>
      </c>
      <c r="AW15" t="b">
        <v>0</v>
      </c>
      <c r="AX15" t="b">
        <v>0</v>
      </c>
      <c r="AY15" t="b">
        <v>0</v>
      </c>
      <c r="AZ15" t="b">
        <v>0</v>
      </c>
      <c r="BA15" t="b">
        <v>0</v>
      </c>
      <c r="BB15" t="b">
        <v>0</v>
      </c>
      <c r="BC15" t="b">
        <v>0</v>
      </c>
      <c r="BD15" t="b">
        <v>0</v>
      </c>
      <c r="BE15" t="b">
        <v>0</v>
      </c>
      <c r="BF15" t="b">
        <v>0</v>
      </c>
      <c r="BG15" t="b">
        <v>0</v>
      </c>
      <c r="BH15" t="b">
        <v>0</v>
      </c>
      <c r="BI15" t="b">
        <v>0</v>
      </c>
      <c r="BJ15" t="b">
        <v>0</v>
      </c>
      <c r="BK15" t="b">
        <v>0</v>
      </c>
      <c r="BL15" t="b">
        <v>0</v>
      </c>
      <c r="BM15" t="b">
        <v>0</v>
      </c>
      <c r="BN15" t="b">
        <v>0</v>
      </c>
      <c r="BO15" t="b">
        <v>0</v>
      </c>
      <c r="BP15" t="b">
        <v>0</v>
      </c>
      <c r="BQ15" t="b">
        <v>0</v>
      </c>
      <c r="BR15" t="b">
        <v>0</v>
      </c>
      <c r="BS15" t="b">
        <v>0</v>
      </c>
      <c r="BT15" t="b">
        <v>0</v>
      </c>
      <c r="BU15" t="b">
        <v>0</v>
      </c>
      <c r="BV15" t="b">
        <v>0</v>
      </c>
      <c r="BW15" t="b">
        <v>0</v>
      </c>
      <c r="BX15" t="b">
        <v>0</v>
      </c>
      <c r="BY15" t="b">
        <v>0</v>
      </c>
      <c r="BZ15" t="b">
        <v>0</v>
      </c>
      <c r="CA15" t="b">
        <v>0</v>
      </c>
      <c r="CB15" t="b">
        <v>0</v>
      </c>
      <c r="CC15" t="b">
        <v>0</v>
      </c>
      <c r="CD15" t="b">
        <v>0</v>
      </c>
      <c r="CE15" t="b">
        <v>0</v>
      </c>
      <c r="CF15" t="b">
        <v>1</v>
      </c>
      <c r="CG15" t="b">
        <v>0</v>
      </c>
      <c r="CH15" t="b">
        <v>0</v>
      </c>
      <c r="CI15" t="b">
        <v>0</v>
      </c>
      <c r="CJ15" t="b">
        <v>0</v>
      </c>
      <c r="CK15" t="b">
        <v>0</v>
      </c>
      <c r="CL15" t="b">
        <v>1</v>
      </c>
      <c r="CM15" t="b">
        <v>0</v>
      </c>
      <c r="CN15" t="b">
        <v>0</v>
      </c>
      <c r="CO15" t="b">
        <v>0</v>
      </c>
      <c r="CP15" t="b">
        <v>0</v>
      </c>
      <c r="CQ15" t="b">
        <v>0</v>
      </c>
      <c r="CR15" t="b">
        <v>1</v>
      </c>
      <c r="CS15" t="b">
        <v>0</v>
      </c>
      <c r="CT15" t="b">
        <v>0</v>
      </c>
    </row>
    <row r="16" spans="2:98" x14ac:dyDescent="0.25">
      <c r="C16" t="s">
        <v>342</v>
      </c>
      <c r="D16" t="b">
        <v>0</v>
      </c>
      <c r="E16" t="b">
        <v>0</v>
      </c>
      <c r="F16" t="b">
        <v>0</v>
      </c>
      <c r="G16" t="b">
        <v>0</v>
      </c>
      <c r="H16" t="b">
        <v>0</v>
      </c>
      <c r="I16" t="b">
        <v>0</v>
      </c>
      <c r="J16" t="b">
        <v>0</v>
      </c>
      <c r="K16" t="b">
        <v>0</v>
      </c>
      <c r="L16" t="b">
        <v>0</v>
      </c>
      <c r="M16" t="b">
        <v>0</v>
      </c>
      <c r="N16" t="b">
        <v>0</v>
      </c>
      <c r="O16" t="b">
        <v>0</v>
      </c>
      <c r="P16" t="b">
        <v>0</v>
      </c>
      <c r="Q16" t="b">
        <v>0</v>
      </c>
      <c r="R16" t="b">
        <v>0</v>
      </c>
      <c r="S16" t="b">
        <v>0</v>
      </c>
      <c r="T16" t="b">
        <v>0</v>
      </c>
      <c r="U16" t="b">
        <v>0</v>
      </c>
      <c r="V16" t="b">
        <v>0</v>
      </c>
      <c r="W16" t="b">
        <v>0</v>
      </c>
      <c r="X16" t="b">
        <v>0</v>
      </c>
      <c r="Y16" t="b">
        <v>0</v>
      </c>
      <c r="Z16" t="b">
        <v>0</v>
      </c>
      <c r="AA16" t="b">
        <v>0</v>
      </c>
      <c r="AB16" t="b">
        <v>0</v>
      </c>
      <c r="AC16" t="b">
        <v>0</v>
      </c>
      <c r="AD16" t="b">
        <v>0</v>
      </c>
      <c r="AE16" t="b">
        <v>0</v>
      </c>
      <c r="AF16" t="b">
        <v>0</v>
      </c>
      <c r="AG16" t="b">
        <v>0</v>
      </c>
      <c r="AH16" t="b">
        <v>0</v>
      </c>
      <c r="AI16" t="b">
        <v>0</v>
      </c>
      <c r="AJ16" t="b">
        <v>0</v>
      </c>
      <c r="AK16" t="b">
        <v>0</v>
      </c>
      <c r="AL16" t="b">
        <v>0</v>
      </c>
      <c r="AM16" t="b">
        <v>0</v>
      </c>
      <c r="AN16" t="b">
        <v>0</v>
      </c>
      <c r="AO16" t="b">
        <v>0</v>
      </c>
      <c r="AP16" t="b">
        <v>0</v>
      </c>
      <c r="AQ16" t="b">
        <v>0</v>
      </c>
      <c r="AR16" t="b">
        <v>0</v>
      </c>
      <c r="AS16" t="b">
        <v>0</v>
      </c>
      <c r="AT16" t="b">
        <v>0</v>
      </c>
      <c r="AU16" t="b">
        <v>0</v>
      </c>
      <c r="AV16" t="b">
        <v>0</v>
      </c>
      <c r="AW16" t="b">
        <v>0</v>
      </c>
      <c r="AX16" t="b">
        <v>0</v>
      </c>
      <c r="AY16" t="b">
        <v>0</v>
      </c>
      <c r="AZ16" t="b">
        <v>0</v>
      </c>
      <c r="BA16" t="b">
        <v>0</v>
      </c>
      <c r="BB16" t="b">
        <v>0</v>
      </c>
      <c r="BC16" t="b">
        <v>0</v>
      </c>
      <c r="BD16" t="b">
        <v>0</v>
      </c>
      <c r="BE16" t="b">
        <v>0</v>
      </c>
      <c r="BF16" t="b">
        <v>0</v>
      </c>
      <c r="BG16" t="b">
        <v>0</v>
      </c>
      <c r="BH16" t="b">
        <v>0</v>
      </c>
      <c r="BI16" t="b">
        <v>0</v>
      </c>
      <c r="BJ16" t="b">
        <v>0</v>
      </c>
      <c r="BK16" t="b">
        <v>0</v>
      </c>
      <c r="BL16" t="b">
        <v>0</v>
      </c>
      <c r="BM16" t="b">
        <v>0</v>
      </c>
      <c r="BN16" t="b">
        <v>0</v>
      </c>
      <c r="BO16" t="b">
        <v>0</v>
      </c>
      <c r="BP16" t="b">
        <v>0</v>
      </c>
      <c r="BQ16" t="b">
        <v>0</v>
      </c>
      <c r="BR16" t="b">
        <v>0</v>
      </c>
      <c r="BS16" t="b">
        <v>0</v>
      </c>
      <c r="BT16" t="b">
        <v>0</v>
      </c>
      <c r="BU16" t="b">
        <v>0</v>
      </c>
      <c r="BV16" t="b">
        <v>0</v>
      </c>
      <c r="BW16" t="b">
        <v>0</v>
      </c>
      <c r="BX16" t="b">
        <v>0</v>
      </c>
      <c r="BY16" t="b">
        <v>0</v>
      </c>
      <c r="BZ16" t="b">
        <v>0</v>
      </c>
      <c r="CA16" t="b">
        <v>0</v>
      </c>
      <c r="CB16" t="b">
        <v>0</v>
      </c>
      <c r="CC16" t="b">
        <v>0</v>
      </c>
      <c r="CD16" t="b">
        <v>0</v>
      </c>
      <c r="CE16" t="b">
        <v>0</v>
      </c>
      <c r="CF16" t="b">
        <v>0</v>
      </c>
      <c r="CG16" t="b">
        <v>1</v>
      </c>
      <c r="CH16" t="b">
        <v>1</v>
      </c>
      <c r="CI16" t="b">
        <v>0</v>
      </c>
      <c r="CJ16" t="b">
        <v>0</v>
      </c>
      <c r="CK16" t="b">
        <v>0</v>
      </c>
      <c r="CL16" t="b">
        <v>0</v>
      </c>
      <c r="CM16" t="b">
        <v>1</v>
      </c>
      <c r="CN16" t="b">
        <v>1</v>
      </c>
      <c r="CO16" t="b">
        <v>0</v>
      </c>
      <c r="CP16" t="b">
        <v>0</v>
      </c>
      <c r="CQ16" t="b">
        <v>0</v>
      </c>
      <c r="CR16" t="b">
        <v>0</v>
      </c>
      <c r="CS16" t="b">
        <v>1</v>
      </c>
      <c r="CT16" t="b">
        <v>1</v>
      </c>
    </row>
    <row r="17" spans="2:98" x14ac:dyDescent="0.25">
      <c r="B17" t="s">
        <v>344</v>
      </c>
    </row>
    <row r="18" spans="2:98" x14ac:dyDescent="0.25">
      <c r="C18" t="s">
        <v>345</v>
      </c>
      <c r="D18" t="b">
        <v>1</v>
      </c>
      <c r="E18" t="b">
        <v>1</v>
      </c>
      <c r="F18" t="b">
        <v>1</v>
      </c>
      <c r="G18" t="b">
        <v>1</v>
      </c>
      <c r="H18" t="b">
        <v>1</v>
      </c>
      <c r="I18" t="b">
        <v>1</v>
      </c>
      <c r="J18" t="b">
        <v>1</v>
      </c>
      <c r="K18" t="b">
        <v>1</v>
      </c>
      <c r="L18" t="b">
        <v>1</v>
      </c>
      <c r="M18" t="b">
        <v>1</v>
      </c>
      <c r="N18" t="b">
        <v>1</v>
      </c>
      <c r="O18" t="b">
        <v>1</v>
      </c>
      <c r="P18" t="b">
        <v>1</v>
      </c>
      <c r="Q18" t="b">
        <v>1</v>
      </c>
      <c r="R18" t="b">
        <v>1</v>
      </c>
      <c r="S18" t="b">
        <v>1</v>
      </c>
      <c r="T18" t="b">
        <v>1</v>
      </c>
      <c r="U18" t="b">
        <v>1</v>
      </c>
      <c r="V18" t="b">
        <v>1</v>
      </c>
      <c r="W18" t="b">
        <v>1</v>
      </c>
      <c r="X18" t="b">
        <v>1</v>
      </c>
      <c r="Y18" t="b">
        <v>1</v>
      </c>
      <c r="Z18" t="b">
        <v>1</v>
      </c>
      <c r="AA18" t="b">
        <v>1</v>
      </c>
      <c r="AB18" t="b">
        <v>1</v>
      </c>
      <c r="AC18" t="b">
        <v>1</v>
      </c>
      <c r="AD18" t="b">
        <v>1</v>
      </c>
      <c r="AE18" t="b">
        <v>1</v>
      </c>
      <c r="AF18" t="b">
        <v>1</v>
      </c>
      <c r="AG18" t="b">
        <v>1</v>
      </c>
      <c r="AH18" t="b">
        <v>1</v>
      </c>
      <c r="AI18" t="b">
        <v>1</v>
      </c>
      <c r="AJ18" t="b">
        <v>1</v>
      </c>
      <c r="AK18" t="b">
        <v>1</v>
      </c>
      <c r="AL18" t="b">
        <v>1</v>
      </c>
      <c r="AM18" t="b">
        <v>1</v>
      </c>
      <c r="AN18" t="b">
        <v>1</v>
      </c>
      <c r="AO18" t="b">
        <v>1</v>
      </c>
      <c r="AP18" t="b">
        <v>0</v>
      </c>
      <c r="AQ18" t="b">
        <v>0</v>
      </c>
      <c r="AR18" t="b">
        <v>0</v>
      </c>
      <c r="AS18" t="b">
        <v>0</v>
      </c>
      <c r="AT18" t="b">
        <v>0</v>
      </c>
      <c r="AU18" t="b">
        <v>0</v>
      </c>
      <c r="AV18" t="b">
        <v>0</v>
      </c>
      <c r="AW18" t="b">
        <v>0</v>
      </c>
      <c r="AX18" t="b">
        <v>0</v>
      </c>
      <c r="AY18" t="b">
        <v>0</v>
      </c>
      <c r="AZ18" t="b">
        <v>0</v>
      </c>
      <c r="BA18" t="b">
        <v>0</v>
      </c>
      <c r="BB18" t="b">
        <v>0</v>
      </c>
      <c r="BC18" t="b">
        <v>0</v>
      </c>
      <c r="BD18" t="b">
        <v>0</v>
      </c>
      <c r="BE18" t="b">
        <v>0</v>
      </c>
      <c r="BF18" t="b">
        <v>0</v>
      </c>
      <c r="BG18" t="b">
        <v>0</v>
      </c>
      <c r="BH18" t="b">
        <v>1</v>
      </c>
      <c r="BI18" t="b">
        <v>1</v>
      </c>
      <c r="BJ18" t="b">
        <v>1</v>
      </c>
      <c r="BK18" t="b">
        <v>1</v>
      </c>
      <c r="BL18" t="b">
        <v>1</v>
      </c>
      <c r="BM18" t="b">
        <v>1</v>
      </c>
      <c r="BN18" t="b">
        <v>1</v>
      </c>
      <c r="BO18" t="b">
        <v>1</v>
      </c>
      <c r="BP18" t="b">
        <v>1</v>
      </c>
      <c r="BQ18" t="b">
        <v>1</v>
      </c>
      <c r="BR18" t="b">
        <v>1</v>
      </c>
      <c r="BS18" t="b">
        <v>1</v>
      </c>
      <c r="BT18" t="b">
        <v>1</v>
      </c>
      <c r="BU18" t="b">
        <v>1</v>
      </c>
      <c r="BV18" t="b">
        <v>0</v>
      </c>
      <c r="BW18" t="b">
        <v>0</v>
      </c>
      <c r="BX18" t="b">
        <v>0</v>
      </c>
      <c r="BY18" t="b">
        <v>0</v>
      </c>
      <c r="BZ18" t="b">
        <v>0</v>
      </c>
      <c r="CA18" t="b">
        <v>0</v>
      </c>
      <c r="CB18" t="b">
        <v>0</v>
      </c>
      <c r="CC18" t="b">
        <v>1</v>
      </c>
      <c r="CD18" t="b">
        <v>1</v>
      </c>
      <c r="CE18" t="b">
        <v>1</v>
      </c>
      <c r="CF18" t="b">
        <v>1</v>
      </c>
      <c r="CG18" t="b">
        <v>1</v>
      </c>
      <c r="CH18" t="b">
        <v>1</v>
      </c>
      <c r="CI18" t="b">
        <v>1</v>
      </c>
      <c r="CJ18" t="b">
        <v>1</v>
      </c>
      <c r="CK18" t="b">
        <v>1</v>
      </c>
      <c r="CL18" t="b">
        <v>1</v>
      </c>
      <c r="CM18" t="b">
        <v>1</v>
      </c>
      <c r="CN18" t="b">
        <v>1</v>
      </c>
      <c r="CO18" t="b">
        <v>0</v>
      </c>
      <c r="CP18" t="b">
        <v>0</v>
      </c>
      <c r="CQ18" t="b">
        <v>0</v>
      </c>
      <c r="CR18" t="b">
        <v>0</v>
      </c>
      <c r="CS18" t="b">
        <v>0</v>
      </c>
      <c r="CT18" t="b">
        <v>0</v>
      </c>
    </row>
    <row r="19" spans="2:98" x14ac:dyDescent="0.25">
      <c r="C19" t="s">
        <v>346</v>
      </c>
      <c r="D19" t="b">
        <v>1</v>
      </c>
      <c r="E19" t="b">
        <v>1</v>
      </c>
      <c r="F19" t="b">
        <v>1</v>
      </c>
      <c r="G19" t="b">
        <v>1</v>
      </c>
      <c r="H19" t="b">
        <v>1</v>
      </c>
      <c r="I19" t="b">
        <v>1</v>
      </c>
      <c r="J19" t="b">
        <v>1</v>
      </c>
      <c r="K19" t="b">
        <v>1</v>
      </c>
      <c r="L19" t="b">
        <v>1</v>
      </c>
      <c r="M19" t="b">
        <v>1</v>
      </c>
      <c r="N19" t="b">
        <v>1</v>
      </c>
      <c r="O19" t="b">
        <v>1</v>
      </c>
      <c r="P19" t="b">
        <v>1</v>
      </c>
      <c r="Q19" t="b">
        <v>1</v>
      </c>
      <c r="R19" t="b">
        <v>1</v>
      </c>
      <c r="S19" t="b">
        <v>1</v>
      </c>
      <c r="T19" t="b">
        <v>1</v>
      </c>
      <c r="U19" t="b">
        <v>1</v>
      </c>
      <c r="V19" t="b">
        <v>1</v>
      </c>
      <c r="W19" t="b">
        <v>1</v>
      </c>
      <c r="X19" t="b">
        <v>1</v>
      </c>
      <c r="Y19" t="b">
        <v>1</v>
      </c>
      <c r="Z19" t="b">
        <v>1</v>
      </c>
      <c r="AA19" t="b">
        <v>1</v>
      </c>
      <c r="AB19" t="b">
        <v>1</v>
      </c>
      <c r="AC19" t="b">
        <v>1</v>
      </c>
      <c r="AD19" t="b">
        <v>1</v>
      </c>
      <c r="AE19" t="b">
        <v>1</v>
      </c>
      <c r="AF19" t="b">
        <v>1</v>
      </c>
      <c r="AG19" t="b">
        <v>1</v>
      </c>
      <c r="AH19" t="b">
        <v>1</v>
      </c>
      <c r="AI19" t="b">
        <v>1</v>
      </c>
      <c r="AJ19" t="b">
        <v>1</v>
      </c>
      <c r="AK19" t="b">
        <v>1</v>
      </c>
      <c r="AL19" t="b">
        <v>1</v>
      </c>
      <c r="AM19" t="b">
        <v>1</v>
      </c>
      <c r="AN19" t="b">
        <v>1</v>
      </c>
      <c r="AO19" t="b">
        <v>1</v>
      </c>
      <c r="AP19" t="b">
        <v>0</v>
      </c>
      <c r="AQ19" t="b">
        <v>0</v>
      </c>
      <c r="AR19" t="b">
        <v>0</v>
      </c>
      <c r="AS19" t="b">
        <v>0</v>
      </c>
      <c r="AT19" t="b">
        <v>0</v>
      </c>
      <c r="AU19" t="b">
        <v>0</v>
      </c>
      <c r="AV19" t="b">
        <v>0</v>
      </c>
      <c r="AW19" t="b">
        <v>0</v>
      </c>
      <c r="AX19" t="b">
        <v>0</v>
      </c>
      <c r="AY19" t="b">
        <v>0</v>
      </c>
      <c r="AZ19" t="b">
        <v>0</v>
      </c>
      <c r="BA19" t="b">
        <v>0</v>
      </c>
      <c r="BB19" t="b">
        <v>0</v>
      </c>
      <c r="BC19" t="b">
        <v>0</v>
      </c>
      <c r="BD19" t="b">
        <v>0</v>
      </c>
      <c r="BE19" t="b">
        <v>0</v>
      </c>
      <c r="BF19" t="b">
        <v>0</v>
      </c>
      <c r="BG19" t="b">
        <v>0</v>
      </c>
      <c r="BH19" t="b">
        <v>1</v>
      </c>
      <c r="BI19" t="b">
        <v>1</v>
      </c>
      <c r="BJ19" t="b">
        <v>1</v>
      </c>
      <c r="BK19" t="b">
        <v>1</v>
      </c>
      <c r="BL19" t="b">
        <v>1</v>
      </c>
      <c r="BM19" t="b">
        <v>1</v>
      </c>
      <c r="BN19" t="b">
        <v>1</v>
      </c>
      <c r="BO19" t="b">
        <v>1</v>
      </c>
      <c r="BP19" t="b">
        <v>1</v>
      </c>
      <c r="BQ19" t="b">
        <v>1</v>
      </c>
      <c r="BR19" t="b">
        <v>1</v>
      </c>
      <c r="BS19" t="b">
        <v>1</v>
      </c>
      <c r="BT19" t="b">
        <v>1</v>
      </c>
      <c r="BU19" t="b">
        <v>1</v>
      </c>
      <c r="BV19" t="b">
        <v>0</v>
      </c>
      <c r="BW19" t="b">
        <v>0</v>
      </c>
      <c r="BX19" t="b">
        <v>0</v>
      </c>
      <c r="BY19" t="b">
        <v>0</v>
      </c>
      <c r="BZ19" t="b">
        <v>0</v>
      </c>
      <c r="CA19" t="b">
        <v>0</v>
      </c>
      <c r="CB19" t="b">
        <v>0</v>
      </c>
      <c r="CC19" t="b">
        <v>1</v>
      </c>
      <c r="CD19" t="b">
        <v>1</v>
      </c>
      <c r="CE19" t="b">
        <v>1</v>
      </c>
      <c r="CF19" t="b">
        <v>1</v>
      </c>
      <c r="CG19" t="b">
        <v>1</v>
      </c>
      <c r="CH19" t="b">
        <v>1</v>
      </c>
      <c r="CI19" t="b">
        <v>1</v>
      </c>
      <c r="CJ19" t="b">
        <v>1</v>
      </c>
      <c r="CK19" t="b">
        <v>1</v>
      </c>
      <c r="CL19" t="b">
        <v>1</v>
      </c>
      <c r="CM19" t="b">
        <v>1</v>
      </c>
      <c r="CN19" t="b">
        <v>1</v>
      </c>
      <c r="CO19" t="b">
        <v>0</v>
      </c>
      <c r="CP19" t="b">
        <v>0</v>
      </c>
      <c r="CQ19" t="b">
        <v>0</v>
      </c>
      <c r="CR19" t="b">
        <v>0</v>
      </c>
      <c r="CS19" t="b">
        <v>0</v>
      </c>
      <c r="CT19" t="b">
        <v>0</v>
      </c>
    </row>
    <row r="20" spans="2:98" x14ac:dyDescent="0.25">
      <c r="B20" t="s">
        <v>347</v>
      </c>
    </row>
    <row r="21" spans="2:98" x14ac:dyDescent="0.25">
      <c r="C21" t="s">
        <v>338</v>
      </c>
      <c r="D21" t="b">
        <v>0</v>
      </c>
      <c r="E21" t="b">
        <v>0</v>
      </c>
      <c r="F21" t="b">
        <v>1</v>
      </c>
      <c r="G21" t="b">
        <v>1</v>
      </c>
      <c r="H21" t="b">
        <v>1</v>
      </c>
      <c r="I21" t="b">
        <v>0</v>
      </c>
      <c r="J21" t="b">
        <v>1</v>
      </c>
      <c r="K21" t="b">
        <v>0</v>
      </c>
      <c r="L21" t="b">
        <v>0</v>
      </c>
      <c r="M21" t="b">
        <v>0</v>
      </c>
      <c r="N21" t="b">
        <v>1</v>
      </c>
      <c r="O21" t="b">
        <v>0</v>
      </c>
      <c r="P21" t="b">
        <v>1</v>
      </c>
      <c r="Q21" t="b">
        <v>0</v>
      </c>
      <c r="R21" t="b">
        <v>1</v>
      </c>
      <c r="S21" t="b">
        <v>0</v>
      </c>
      <c r="T21" t="b">
        <v>1</v>
      </c>
      <c r="U21" t="b">
        <v>0</v>
      </c>
      <c r="V21" t="b">
        <v>1</v>
      </c>
      <c r="W21" t="b">
        <v>0</v>
      </c>
      <c r="X21" t="b">
        <v>1</v>
      </c>
      <c r="Y21" t="b">
        <v>1</v>
      </c>
      <c r="Z21" t="b">
        <v>1</v>
      </c>
      <c r="AA21" t="b">
        <v>0</v>
      </c>
      <c r="AB21" t="b">
        <v>1</v>
      </c>
      <c r="AC21" t="b">
        <v>0</v>
      </c>
      <c r="AD21" t="b">
        <v>0</v>
      </c>
      <c r="AE21" t="b">
        <v>0</v>
      </c>
      <c r="AF21" t="b">
        <v>1</v>
      </c>
      <c r="AG21" t="b">
        <v>0</v>
      </c>
      <c r="AH21" t="b">
        <v>1</v>
      </c>
      <c r="AI21" t="b">
        <v>0</v>
      </c>
      <c r="AJ21" t="b">
        <v>1</v>
      </c>
      <c r="AK21" t="b">
        <v>0</v>
      </c>
      <c r="AL21" t="b">
        <v>1</v>
      </c>
      <c r="AM21" t="b">
        <v>0</v>
      </c>
      <c r="AN21" t="b">
        <v>1</v>
      </c>
      <c r="AO21" t="b">
        <v>0</v>
      </c>
      <c r="AP21" t="b">
        <v>1</v>
      </c>
      <c r="AQ21" t="b">
        <v>1</v>
      </c>
      <c r="AR21" t="b">
        <v>1</v>
      </c>
      <c r="AS21" t="b">
        <v>0</v>
      </c>
      <c r="AT21" t="b">
        <v>1</v>
      </c>
      <c r="AU21" t="b">
        <v>0</v>
      </c>
      <c r="AV21" t="b">
        <v>0</v>
      </c>
      <c r="AW21" t="b">
        <v>0</v>
      </c>
      <c r="AX21" t="b">
        <v>1</v>
      </c>
      <c r="AY21" t="b">
        <v>0</v>
      </c>
      <c r="AZ21" t="b">
        <v>1</v>
      </c>
      <c r="BA21" t="b">
        <v>0</v>
      </c>
      <c r="BB21" t="b">
        <v>1</v>
      </c>
      <c r="BC21" t="b">
        <v>0</v>
      </c>
      <c r="BD21" t="b">
        <v>1</v>
      </c>
      <c r="BE21" t="b">
        <v>0</v>
      </c>
      <c r="BF21" t="b">
        <v>1</v>
      </c>
      <c r="BG21" t="b">
        <v>0</v>
      </c>
      <c r="BH21" t="b">
        <v>0</v>
      </c>
      <c r="BI21" t="b">
        <v>0</v>
      </c>
      <c r="BJ21" t="b">
        <v>0</v>
      </c>
      <c r="BK21" t="b">
        <v>0</v>
      </c>
      <c r="BL21" t="b">
        <v>0</v>
      </c>
      <c r="BM21" t="b">
        <v>0</v>
      </c>
      <c r="BN21" t="b">
        <v>0</v>
      </c>
      <c r="BO21" t="b">
        <v>0</v>
      </c>
      <c r="BP21" t="b">
        <v>0</v>
      </c>
      <c r="BQ21" t="b">
        <v>0</v>
      </c>
      <c r="BR21" t="b">
        <v>0</v>
      </c>
      <c r="BS21" t="b">
        <v>0</v>
      </c>
      <c r="BT21" t="b">
        <v>0</v>
      </c>
      <c r="BU21" t="b">
        <v>0</v>
      </c>
      <c r="BV21" t="b">
        <v>0</v>
      </c>
      <c r="BW21" t="b">
        <v>0</v>
      </c>
      <c r="BX21" t="b">
        <v>0</v>
      </c>
      <c r="BY21" t="b">
        <v>0</v>
      </c>
      <c r="BZ21" t="b">
        <v>0</v>
      </c>
      <c r="CA21" t="b">
        <v>0</v>
      </c>
      <c r="CB21" t="b">
        <v>0</v>
      </c>
      <c r="CC21" t="b">
        <v>0</v>
      </c>
      <c r="CD21" t="b">
        <v>0</v>
      </c>
      <c r="CE21" t="b">
        <v>0</v>
      </c>
      <c r="CF21" t="b">
        <v>0</v>
      </c>
      <c r="CG21" t="b">
        <v>0</v>
      </c>
      <c r="CH21" t="b">
        <v>0</v>
      </c>
      <c r="CI21" t="b">
        <v>0</v>
      </c>
      <c r="CJ21" t="b">
        <v>0</v>
      </c>
      <c r="CK21" t="b">
        <v>0</v>
      </c>
      <c r="CL21" t="b">
        <v>0</v>
      </c>
      <c r="CM21" t="b">
        <v>0</v>
      </c>
      <c r="CN21" t="b">
        <v>0</v>
      </c>
      <c r="CO21" t="b">
        <v>0</v>
      </c>
      <c r="CP21" t="b">
        <v>0</v>
      </c>
      <c r="CQ21" t="b">
        <v>0</v>
      </c>
      <c r="CR21" t="b">
        <v>0</v>
      </c>
      <c r="CS21" t="b">
        <v>0</v>
      </c>
      <c r="CT21" t="b">
        <v>0</v>
      </c>
    </row>
    <row r="22" spans="2:98" x14ac:dyDescent="0.25">
      <c r="C22" t="s">
        <v>339</v>
      </c>
      <c r="D22" t="b">
        <v>0</v>
      </c>
      <c r="E22" t="b">
        <v>0</v>
      </c>
      <c r="F22" t="b">
        <v>0</v>
      </c>
      <c r="G22" t="b">
        <v>0</v>
      </c>
      <c r="H22" t="b">
        <v>0</v>
      </c>
      <c r="I22" t="b">
        <v>0</v>
      </c>
      <c r="J22" t="b">
        <v>0</v>
      </c>
      <c r="K22" t="b">
        <v>0</v>
      </c>
      <c r="L22" t="b">
        <v>1</v>
      </c>
      <c r="M22" t="b">
        <v>1</v>
      </c>
      <c r="N22" t="b">
        <v>0</v>
      </c>
      <c r="O22" t="b">
        <v>0</v>
      </c>
      <c r="P22" t="b">
        <v>0</v>
      </c>
      <c r="Q22" t="b">
        <v>0</v>
      </c>
      <c r="R22" t="b">
        <v>0</v>
      </c>
      <c r="S22" t="b">
        <v>0</v>
      </c>
      <c r="T22" t="b">
        <v>0</v>
      </c>
      <c r="U22" t="b">
        <v>0</v>
      </c>
      <c r="V22" t="b">
        <v>0</v>
      </c>
      <c r="W22" t="b">
        <v>0</v>
      </c>
      <c r="X22" t="b">
        <v>0</v>
      </c>
      <c r="Y22" t="b">
        <v>0</v>
      </c>
      <c r="Z22" t="b">
        <v>0</v>
      </c>
      <c r="AA22" t="b">
        <v>0</v>
      </c>
      <c r="AB22" t="b">
        <v>0</v>
      </c>
      <c r="AC22" t="b">
        <v>0</v>
      </c>
      <c r="AD22" t="b">
        <v>1</v>
      </c>
      <c r="AE22" t="b">
        <v>1</v>
      </c>
      <c r="AF22" t="b">
        <v>0</v>
      </c>
      <c r="AG22" t="b">
        <v>0</v>
      </c>
      <c r="AH22" t="b">
        <v>0</v>
      </c>
      <c r="AI22" t="b">
        <v>0</v>
      </c>
      <c r="AJ22" t="b">
        <v>0</v>
      </c>
      <c r="AK22" t="b">
        <v>0</v>
      </c>
      <c r="AL22" t="b">
        <v>0</v>
      </c>
      <c r="AM22" t="b">
        <v>0</v>
      </c>
      <c r="AN22" t="b">
        <v>0</v>
      </c>
      <c r="AO22" t="b">
        <v>0</v>
      </c>
      <c r="AP22" t="b">
        <v>0</v>
      </c>
      <c r="AQ22" t="b">
        <v>0</v>
      </c>
      <c r="AR22" t="b">
        <v>0</v>
      </c>
      <c r="AS22" t="b">
        <v>0</v>
      </c>
      <c r="AT22" t="b">
        <v>0</v>
      </c>
      <c r="AU22" t="b">
        <v>0</v>
      </c>
      <c r="AV22" t="b">
        <v>1</v>
      </c>
      <c r="AW22" t="b">
        <v>1</v>
      </c>
      <c r="AX22" t="b">
        <v>0</v>
      </c>
      <c r="AY22" t="b">
        <v>0</v>
      </c>
      <c r="AZ22" t="b">
        <v>0</v>
      </c>
      <c r="BA22" t="b">
        <v>0</v>
      </c>
      <c r="BB22" t="b">
        <v>0</v>
      </c>
      <c r="BC22" t="b">
        <v>0</v>
      </c>
      <c r="BD22" t="b">
        <v>0</v>
      </c>
      <c r="BE22" t="b">
        <v>0</v>
      </c>
      <c r="BF22" t="b">
        <v>0</v>
      </c>
      <c r="BG22" t="b">
        <v>0</v>
      </c>
      <c r="BH22" t="b">
        <v>0</v>
      </c>
      <c r="BI22" t="b">
        <v>0</v>
      </c>
      <c r="BJ22" t="b">
        <v>0</v>
      </c>
      <c r="BK22" t="b">
        <v>0</v>
      </c>
      <c r="BL22" t="b">
        <v>0</v>
      </c>
      <c r="BM22" t="b">
        <v>0</v>
      </c>
      <c r="BN22" t="b">
        <v>0</v>
      </c>
      <c r="BO22" t="b">
        <v>0</v>
      </c>
      <c r="BP22" t="b">
        <v>0</v>
      </c>
      <c r="BQ22" t="b">
        <v>0</v>
      </c>
      <c r="BR22" t="b">
        <v>0</v>
      </c>
      <c r="BS22" t="b">
        <v>0</v>
      </c>
      <c r="BT22" t="b">
        <v>0</v>
      </c>
      <c r="BU22" t="b">
        <v>0</v>
      </c>
      <c r="BV22" t="b">
        <v>0</v>
      </c>
      <c r="BW22" t="b">
        <v>0</v>
      </c>
      <c r="BX22" t="b">
        <v>0</v>
      </c>
      <c r="BY22" t="b">
        <v>0</v>
      </c>
      <c r="BZ22" t="b">
        <v>0</v>
      </c>
      <c r="CA22" t="b">
        <v>0</v>
      </c>
      <c r="CB22" t="b">
        <v>0</v>
      </c>
      <c r="CC22" t="b">
        <v>0</v>
      </c>
      <c r="CD22" t="b">
        <v>0</v>
      </c>
      <c r="CE22" t="b">
        <v>0</v>
      </c>
      <c r="CF22" t="b">
        <v>0</v>
      </c>
      <c r="CG22" t="b">
        <v>0</v>
      </c>
      <c r="CH22" t="b">
        <v>0</v>
      </c>
      <c r="CI22" t="b">
        <v>0</v>
      </c>
      <c r="CJ22" t="b">
        <v>0</v>
      </c>
      <c r="CK22" t="b">
        <v>0</v>
      </c>
      <c r="CL22" t="b">
        <v>0</v>
      </c>
      <c r="CM22" t="b">
        <v>0</v>
      </c>
      <c r="CN22" t="b">
        <v>0</v>
      </c>
      <c r="CO22" t="b">
        <v>0</v>
      </c>
      <c r="CP22" t="b">
        <v>0</v>
      </c>
      <c r="CQ22" t="b">
        <v>0</v>
      </c>
      <c r="CR22" t="b">
        <v>0</v>
      </c>
      <c r="CS22" t="b">
        <v>0</v>
      </c>
      <c r="CT22" t="b">
        <v>0</v>
      </c>
    </row>
    <row r="23" spans="2:98" x14ac:dyDescent="0.25">
      <c r="B23" t="s">
        <v>393</v>
      </c>
      <c r="D23" t="b">
        <v>0</v>
      </c>
      <c r="E23" t="b">
        <v>0</v>
      </c>
      <c r="F23" t="b">
        <v>0</v>
      </c>
      <c r="G23" t="b">
        <v>1</v>
      </c>
      <c r="H23" t="b">
        <v>0</v>
      </c>
      <c r="I23" t="b">
        <v>0</v>
      </c>
      <c r="J23" t="b">
        <v>1</v>
      </c>
      <c r="K23" t="b">
        <v>1</v>
      </c>
      <c r="L23" t="b">
        <v>0</v>
      </c>
      <c r="M23" t="b">
        <v>0</v>
      </c>
      <c r="N23" t="b">
        <v>0</v>
      </c>
      <c r="O23" t="b">
        <v>0</v>
      </c>
      <c r="P23" t="b">
        <v>0</v>
      </c>
      <c r="Q23" t="b">
        <v>0</v>
      </c>
      <c r="R23" t="b">
        <v>1</v>
      </c>
      <c r="S23" t="b">
        <v>1</v>
      </c>
      <c r="T23" t="b">
        <v>1</v>
      </c>
      <c r="U23" t="b">
        <v>1</v>
      </c>
      <c r="V23" t="b">
        <v>0</v>
      </c>
      <c r="W23" t="b">
        <v>0</v>
      </c>
      <c r="X23" t="b">
        <v>0</v>
      </c>
      <c r="Y23" t="b">
        <v>1</v>
      </c>
      <c r="Z23" t="b">
        <v>0</v>
      </c>
      <c r="AA23" t="b">
        <v>0</v>
      </c>
      <c r="AB23" t="b">
        <v>1</v>
      </c>
      <c r="AC23" t="b">
        <v>1</v>
      </c>
      <c r="AD23" t="b">
        <v>0</v>
      </c>
      <c r="AE23" t="b">
        <v>0</v>
      </c>
      <c r="AF23" t="b">
        <v>0</v>
      </c>
      <c r="AG23" t="b">
        <v>0</v>
      </c>
      <c r="AH23" t="b">
        <v>0</v>
      </c>
      <c r="AI23" t="b">
        <v>0</v>
      </c>
      <c r="AJ23" t="b">
        <v>1</v>
      </c>
      <c r="AK23" t="b">
        <v>1</v>
      </c>
      <c r="AL23" t="b">
        <v>1</v>
      </c>
      <c r="AM23" t="b">
        <v>1</v>
      </c>
      <c r="AN23" t="b">
        <v>0</v>
      </c>
      <c r="AO23" t="b">
        <v>0</v>
      </c>
      <c r="AP23" t="b">
        <v>0</v>
      </c>
      <c r="AQ23" t="b">
        <v>1</v>
      </c>
      <c r="AR23" t="b">
        <v>0</v>
      </c>
      <c r="AS23" t="b">
        <v>0</v>
      </c>
      <c r="AT23" t="b">
        <v>1</v>
      </c>
      <c r="AU23" t="b">
        <v>1</v>
      </c>
      <c r="AV23" t="b">
        <v>0</v>
      </c>
      <c r="AW23" t="b">
        <v>0</v>
      </c>
      <c r="AX23" t="b">
        <v>0</v>
      </c>
      <c r="AY23" t="b">
        <v>0</v>
      </c>
      <c r="AZ23" t="b">
        <v>0</v>
      </c>
      <c r="BA23" t="b">
        <v>0</v>
      </c>
      <c r="BB23" t="b">
        <v>1</v>
      </c>
      <c r="BC23" t="b">
        <v>1</v>
      </c>
      <c r="BD23" t="b">
        <v>1</v>
      </c>
      <c r="BE23" t="b">
        <v>0</v>
      </c>
      <c r="BF23" t="b">
        <v>0</v>
      </c>
      <c r="BG23" t="b">
        <v>0</v>
      </c>
      <c r="BH23" t="b">
        <v>0</v>
      </c>
      <c r="BI23" t="b">
        <v>0</v>
      </c>
      <c r="BJ23" t="b">
        <v>0</v>
      </c>
      <c r="BK23" t="b">
        <v>0</v>
      </c>
      <c r="BL23" t="b">
        <v>0</v>
      </c>
      <c r="BM23" t="b">
        <v>0</v>
      </c>
      <c r="BN23" t="b">
        <v>0</v>
      </c>
      <c r="BO23" t="b">
        <v>0</v>
      </c>
      <c r="BP23" t="b">
        <v>0</v>
      </c>
      <c r="BQ23" t="b">
        <v>0</v>
      </c>
      <c r="BR23" t="b">
        <v>0</v>
      </c>
      <c r="BS23" t="b">
        <v>0</v>
      </c>
      <c r="BT23" t="b">
        <v>0</v>
      </c>
      <c r="BU23" t="b">
        <v>0</v>
      </c>
      <c r="BV23" t="b">
        <v>0</v>
      </c>
      <c r="BW23" t="b">
        <v>0</v>
      </c>
      <c r="BX23" t="b">
        <v>0</v>
      </c>
      <c r="BY23" t="b">
        <v>0</v>
      </c>
      <c r="BZ23" t="b">
        <v>0</v>
      </c>
      <c r="CA23" t="b">
        <v>0</v>
      </c>
      <c r="CB23" t="b">
        <v>0</v>
      </c>
      <c r="CC23" t="b">
        <v>0</v>
      </c>
      <c r="CD23" t="b">
        <v>0</v>
      </c>
      <c r="CE23" t="b">
        <v>0</v>
      </c>
      <c r="CF23" t="b">
        <v>0</v>
      </c>
      <c r="CG23" t="b">
        <v>0</v>
      </c>
      <c r="CH23" t="b">
        <v>0</v>
      </c>
      <c r="CI23" t="b">
        <v>0</v>
      </c>
      <c r="CJ23" t="b">
        <v>0</v>
      </c>
      <c r="CK23" t="b">
        <v>0</v>
      </c>
      <c r="CL23" t="b">
        <v>0</v>
      </c>
      <c r="CM23" t="b">
        <v>0</v>
      </c>
      <c r="CN23" t="b">
        <v>0</v>
      </c>
      <c r="CO23" t="b">
        <v>0</v>
      </c>
      <c r="CP23" t="b">
        <v>0</v>
      </c>
      <c r="CQ23" t="b">
        <v>0</v>
      </c>
      <c r="CR23" t="b">
        <v>0</v>
      </c>
      <c r="CS23" t="b">
        <v>0</v>
      </c>
      <c r="CT23" t="b">
        <v>0</v>
      </c>
    </row>
    <row r="24" spans="2:98" x14ac:dyDescent="0.25">
      <c r="C24" t="s">
        <v>394</v>
      </c>
      <c r="D24" t="b">
        <v>0</v>
      </c>
      <c r="E24" t="b">
        <v>0</v>
      </c>
      <c r="F24" t="b">
        <v>0</v>
      </c>
      <c r="G24" t="b">
        <v>1</v>
      </c>
      <c r="H24" t="b">
        <v>0</v>
      </c>
      <c r="I24" t="b">
        <v>0</v>
      </c>
      <c r="J24" t="b">
        <v>1</v>
      </c>
      <c r="K24" t="b">
        <v>1</v>
      </c>
      <c r="L24" t="b">
        <v>0</v>
      </c>
      <c r="M24" t="b">
        <v>0</v>
      </c>
      <c r="N24" t="b">
        <v>0</v>
      </c>
      <c r="O24" t="b">
        <v>0</v>
      </c>
      <c r="P24" t="b">
        <v>0</v>
      </c>
      <c r="Q24" t="b">
        <v>0</v>
      </c>
      <c r="R24" t="b">
        <v>1</v>
      </c>
      <c r="S24" t="b">
        <v>1</v>
      </c>
      <c r="T24" t="b">
        <v>1</v>
      </c>
      <c r="U24" t="b">
        <v>1</v>
      </c>
      <c r="V24" t="b">
        <v>0</v>
      </c>
      <c r="W24" t="b">
        <v>0</v>
      </c>
      <c r="X24" t="b">
        <v>0</v>
      </c>
      <c r="Y24" t="b">
        <v>1</v>
      </c>
      <c r="Z24" t="b">
        <v>0</v>
      </c>
      <c r="AA24" t="b">
        <v>0</v>
      </c>
      <c r="AB24" t="b">
        <v>1</v>
      </c>
      <c r="AC24" t="b">
        <v>1</v>
      </c>
      <c r="AD24" t="b">
        <v>0</v>
      </c>
      <c r="AE24" t="b">
        <v>0</v>
      </c>
      <c r="AF24" t="b">
        <v>0</v>
      </c>
      <c r="AG24" t="b">
        <v>0</v>
      </c>
      <c r="AH24" t="b">
        <v>0</v>
      </c>
      <c r="AI24" t="b">
        <v>0</v>
      </c>
      <c r="AJ24" t="b">
        <v>1</v>
      </c>
      <c r="AK24" t="b">
        <v>1</v>
      </c>
      <c r="AL24" t="b">
        <v>1</v>
      </c>
      <c r="AM24" t="b">
        <v>1</v>
      </c>
      <c r="AN24" t="b">
        <v>0</v>
      </c>
      <c r="AO24" t="b">
        <v>0</v>
      </c>
      <c r="AP24" t="b">
        <v>0</v>
      </c>
      <c r="AQ24" t="b">
        <v>1</v>
      </c>
      <c r="AR24" t="b">
        <v>0</v>
      </c>
      <c r="AS24" t="b">
        <v>0</v>
      </c>
      <c r="AT24" t="b">
        <v>1</v>
      </c>
      <c r="AU24" t="b">
        <v>1</v>
      </c>
      <c r="AV24" t="b">
        <v>0</v>
      </c>
      <c r="AW24" t="b">
        <v>0</v>
      </c>
      <c r="AX24" t="b">
        <v>0</v>
      </c>
      <c r="AY24" t="b">
        <v>0</v>
      </c>
      <c r="AZ24" t="b">
        <v>0</v>
      </c>
      <c r="BA24" t="b">
        <v>0</v>
      </c>
      <c r="BB24" t="b">
        <v>1</v>
      </c>
      <c r="BC24" t="b">
        <v>1</v>
      </c>
      <c r="BD24" t="b">
        <v>1</v>
      </c>
      <c r="BE24" t="b">
        <v>0</v>
      </c>
      <c r="BF24" t="b">
        <v>0</v>
      </c>
      <c r="BG24" t="b">
        <v>0</v>
      </c>
      <c r="BH24" t="b">
        <v>0</v>
      </c>
      <c r="BI24" t="b">
        <v>0</v>
      </c>
      <c r="BJ24" t="b">
        <v>0</v>
      </c>
      <c r="BK24" t="b">
        <v>0</v>
      </c>
      <c r="BL24" t="b">
        <v>0</v>
      </c>
      <c r="BM24" t="b">
        <v>0</v>
      </c>
      <c r="BN24" t="b">
        <v>0</v>
      </c>
      <c r="BO24" t="b">
        <v>0</v>
      </c>
      <c r="BP24" t="b">
        <v>0</v>
      </c>
      <c r="BQ24" t="b">
        <v>0</v>
      </c>
      <c r="BR24" t="b">
        <v>0</v>
      </c>
      <c r="BS24" t="b">
        <v>0</v>
      </c>
      <c r="BT24" t="b">
        <v>0</v>
      </c>
      <c r="BU24" t="b">
        <v>0</v>
      </c>
      <c r="BV24" t="b">
        <v>0</v>
      </c>
      <c r="BW24" t="b">
        <v>0</v>
      </c>
      <c r="BX24" t="b">
        <v>0</v>
      </c>
      <c r="BY24" t="b">
        <v>0</v>
      </c>
      <c r="BZ24" t="b">
        <v>0</v>
      </c>
      <c r="CA24" t="b">
        <v>0</v>
      </c>
      <c r="CB24" t="b">
        <v>0</v>
      </c>
      <c r="CC24" t="b">
        <v>0</v>
      </c>
      <c r="CD24" t="b">
        <v>0</v>
      </c>
      <c r="CE24" t="b">
        <v>0</v>
      </c>
      <c r="CF24" t="b">
        <v>0</v>
      </c>
      <c r="CG24" t="b">
        <v>0</v>
      </c>
      <c r="CH24" t="b">
        <v>0</v>
      </c>
      <c r="CI24" t="b">
        <v>0</v>
      </c>
      <c r="CJ24" t="b">
        <v>0</v>
      </c>
      <c r="CK24" t="b">
        <v>0</v>
      </c>
      <c r="CL24" t="b">
        <v>0</v>
      </c>
      <c r="CM24" t="b">
        <v>0</v>
      </c>
      <c r="CN24" t="b">
        <v>0</v>
      </c>
      <c r="CO24" t="b">
        <v>0</v>
      </c>
      <c r="CP24" t="b">
        <v>0</v>
      </c>
      <c r="CQ24" t="b">
        <v>0</v>
      </c>
      <c r="CR24" t="b">
        <v>0</v>
      </c>
      <c r="CS24" t="b">
        <v>0</v>
      </c>
      <c r="CT24" t="b">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R33"/>
  <sheetViews>
    <sheetView topLeftCell="A4" workbookViewId="0"/>
  </sheetViews>
  <sheetFormatPr defaultRowHeight="15" x14ac:dyDescent="0.25"/>
  <cols>
    <col min="1" max="1" width="22.42578125" customWidth="1"/>
  </cols>
  <sheetData>
    <row r="2" spans="1:70" ht="40.15" customHeight="1" x14ac:dyDescent="0.25">
      <c r="A2" s="317" t="s">
        <v>365</v>
      </c>
      <c r="B2" s="318"/>
      <c r="C2" s="318"/>
      <c r="D2" s="318"/>
      <c r="E2" s="318"/>
      <c r="F2" s="318"/>
      <c r="G2" s="318"/>
      <c r="H2" s="318"/>
      <c r="I2" s="318"/>
      <c r="J2" s="318"/>
      <c r="K2" s="318"/>
      <c r="L2" s="318"/>
      <c r="M2" s="318"/>
      <c r="N2" s="318"/>
      <c r="O2" s="318"/>
      <c r="P2" s="318"/>
      <c r="Q2" s="319"/>
      <c r="W2" s="38"/>
      <c r="AE2" s="38"/>
      <c r="AL2" s="38"/>
      <c r="AS2" s="38"/>
      <c r="AZ2" s="38"/>
      <c r="BF2" s="38"/>
      <c r="BL2" s="38"/>
      <c r="BR2" s="38"/>
    </row>
    <row r="3" spans="1:70" ht="15.75" thickBot="1" x14ac:dyDescent="0.3"/>
    <row r="4" spans="1:70" ht="18" x14ac:dyDescent="0.35">
      <c r="B4" s="100" t="str">
        <f>'n°5 Sélection Type'!D4</f>
        <v xml:space="preserve">Le sous-type complet est : </v>
      </c>
      <c r="C4" s="101"/>
      <c r="D4" s="101"/>
      <c r="E4" s="101"/>
      <c r="F4" s="102"/>
      <c r="H4" s="94">
        <f>COUNTIF(D10:Q28,celTODO)</f>
        <v>0</v>
      </c>
      <c r="I4" s="95" t="s">
        <v>181</v>
      </c>
      <c r="J4" s="95"/>
      <c r="K4" s="96"/>
      <c r="M4" s="100" t="s">
        <v>186</v>
      </c>
      <c r="N4" s="101"/>
      <c r="O4" s="109" t="str">
        <f>IF(B5=Mess3,"",IF(COUNTIF(D10:Q28,celOK)='n°7 Check Exigences'!BO8,HLOOKUP('n°8 Résultat'!B5,'Hide Freduc'!D3:CT4,2,FALSE),IF(H6&gt;0,celNOK,IF(H4&gt;0,celTODO,""))))</f>
        <v/>
      </c>
    </row>
    <row r="5" spans="1:70" ht="18.75" thickBot="1" x14ac:dyDescent="0.4">
      <c r="B5" s="103" t="str">
        <f>'n°7 Check Exigences'!C5</f>
        <v>Veuillez d'abord terminer la sélection du type</v>
      </c>
      <c r="C5" s="104"/>
      <c r="D5" s="104"/>
      <c r="E5" s="104"/>
      <c r="F5" s="105"/>
      <c r="H5" s="97">
        <f>COUNTIF(D10:Q28,celOK)</f>
        <v>0</v>
      </c>
      <c r="I5" s="98" t="s">
        <v>182</v>
      </c>
      <c r="J5" s="98"/>
      <c r="K5" s="99"/>
      <c r="M5" s="108" t="s">
        <v>187</v>
      </c>
      <c r="N5" s="11"/>
      <c r="O5" s="110">
        <f>IF(C29=celOK,1,O4)</f>
        <v>1</v>
      </c>
    </row>
    <row r="6" spans="1:70" ht="18.75" thickBot="1" x14ac:dyDescent="0.4">
      <c r="H6" s="155">
        <f>COUNTIF(D10:Q28,celNOK)</f>
        <v>0</v>
      </c>
      <c r="I6" s="156" t="s">
        <v>183</v>
      </c>
      <c r="J6" s="156"/>
      <c r="K6" s="157"/>
      <c r="M6" s="103" t="s">
        <v>188</v>
      </c>
      <c r="N6" s="104"/>
      <c r="O6" s="111">
        <f>O5</f>
        <v>1</v>
      </c>
    </row>
    <row r="7" spans="1:70" ht="15.75" thickBot="1" x14ac:dyDescent="0.3">
      <c r="H7" s="158">
        <f>19-COUNTIF(C10:C28,"")</f>
        <v>0</v>
      </c>
      <c r="I7" s="159" t="s">
        <v>370</v>
      </c>
      <c r="J7" s="159"/>
      <c r="K7" s="160"/>
    </row>
    <row r="8" spans="1:70" x14ac:dyDescent="0.25">
      <c r="C8" s="27" t="str">
        <f>'n°7 Check Exigences'!C10</f>
        <v>N° Etats à tester</v>
      </c>
    </row>
    <row r="9" spans="1:70" x14ac:dyDescent="0.25">
      <c r="B9" s="86"/>
      <c r="C9" s="82">
        <f>'n°7 Check Exigences'!CF11</f>
        <v>1</v>
      </c>
      <c r="D9" s="83">
        <f>'n°7 Check Exigences'!CG11</f>
        <v>2</v>
      </c>
      <c r="E9" s="83">
        <f>'n°7 Check Exigences'!CH11</f>
        <v>3</v>
      </c>
      <c r="F9" s="83">
        <f>'n°7 Check Exigences'!CI11</f>
        <v>4</v>
      </c>
      <c r="G9" s="83">
        <f>'n°7 Check Exigences'!CJ11</f>
        <v>5</v>
      </c>
      <c r="H9" s="83">
        <f>'n°7 Check Exigences'!CK11</f>
        <v>6</v>
      </c>
      <c r="I9" s="83">
        <f>'n°7 Check Exigences'!CL11</f>
        <v>7</v>
      </c>
      <c r="J9" s="83">
        <f>'n°7 Check Exigences'!CM11</f>
        <v>8</v>
      </c>
      <c r="K9" s="83">
        <f>'n°7 Check Exigences'!CN11</f>
        <v>9</v>
      </c>
      <c r="L9" s="83">
        <f>'n°7 Check Exigences'!CO11</f>
        <v>10</v>
      </c>
      <c r="M9" s="83">
        <f>'n°7 Check Exigences'!CP11</f>
        <v>11</v>
      </c>
      <c r="N9" s="83">
        <f>'n°7 Check Exigences'!CQ11</f>
        <v>12</v>
      </c>
      <c r="O9" s="83">
        <f>'n°7 Check Exigences'!CR11</f>
        <v>13</v>
      </c>
      <c r="P9" s="83">
        <f>'n°7 Check Exigences'!CS11</f>
        <v>14</v>
      </c>
      <c r="Q9" s="84">
        <f>'n°7 Check Exigences'!CT11</f>
        <v>15</v>
      </c>
    </row>
    <row r="10" spans="1:70" x14ac:dyDescent="0.25">
      <c r="A10" s="61" t="str">
        <f>'n°7 Check Exigences'!A12</f>
        <v>N° Exigence à vérifier</v>
      </c>
      <c r="B10" s="85">
        <f>'n°7 Check Exigences'!B12</f>
        <v>1</v>
      </c>
      <c r="C10" s="77" t="str">
        <f>'n°7 Check Exigences'!CW12</f>
        <v/>
      </c>
      <c r="D10" s="71" t="str">
        <f>'n°7 Check Exigences'!CX12</f>
        <v/>
      </c>
      <c r="E10" s="71" t="str">
        <f>'n°7 Check Exigences'!CY12</f>
        <v/>
      </c>
      <c r="F10" s="71" t="str">
        <f>'n°7 Check Exigences'!CZ12</f>
        <v/>
      </c>
      <c r="G10" s="71" t="str">
        <f>'n°7 Check Exigences'!DA12</f>
        <v/>
      </c>
      <c r="H10" s="71" t="str">
        <f>'n°7 Check Exigences'!DB12</f>
        <v/>
      </c>
      <c r="I10" s="71" t="str">
        <f>'n°7 Check Exigences'!DC12</f>
        <v/>
      </c>
      <c r="J10" s="71" t="str">
        <f>'n°7 Check Exigences'!DD12</f>
        <v/>
      </c>
      <c r="K10" s="71" t="str">
        <f>'n°7 Check Exigences'!DE12</f>
        <v/>
      </c>
      <c r="L10" s="71" t="str">
        <f>'n°7 Check Exigences'!DF12</f>
        <v/>
      </c>
      <c r="M10" s="71" t="str">
        <f>'n°7 Check Exigences'!DG12</f>
        <v/>
      </c>
      <c r="N10" s="71" t="str">
        <f>'n°7 Check Exigences'!DH12</f>
        <v/>
      </c>
      <c r="O10" s="71" t="str">
        <f>'n°7 Check Exigences'!DI12</f>
        <v/>
      </c>
      <c r="P10" s="71" t="str">
        <f>'n°7 Check Exigences'!DJ12</f>
        <v/>
      </c>
      <c r="Q10" s="72" t="str">
        <f>'n°7 Check Exigences'!DK12</f>
        <v/>
      </c>
    </row>
    <row r="11" spans="1:70" x14ac:dyDescent="0.25">
      <c r="B11" s="80">
        <f>'n°7 Check Exigences'!B13</f>
        <v>2</v>
      </c>
      <c r="C11" s="78" t="str">
        <f>'n°7 Check Exigences'!CW13</f>
        <v/>
      </c>
      <c r="D11" s="73" t="str">
        <f>'n°7 Check Exigences'!CX13</f>
        <v/>
      </c>
      <c r="E11" s="73" t="str">
        <f>'n°7 Check Exigences'!CY13</f>
        <v/>
      </c>
      <c r="F11" s="73" t="str">
        <f>'n°7 Check Exigences'!CZ13</f>
        <v/>
      </c>
      <c r="G11" s="73" t="str">
        <f>'n°7 Check Exigences'!DA13</f>
        <v/>
      </c>
      <c r="H11" s="73" t="str">
        <f>'n°7 Check Exigences'!DB13</f>
        <v/>
      </c>
      <c r="I11" s="73" t="str">
        <f>'n°7 Check Exigences'!DC13</f>
        <v/>
      </c>
      <c r="J11" s="73" t="str">
        <f>'n°7 Check Exigences'!DD13</f>
        <v/>
      </c>
      <c r="K11" s="73" t="str">
        <f>'n°7 Check Exigences'!DE13</f>
        <v/>
      </c>
      <c r="L11" s="73" t="str">
        <f>'n°7 Check Exigences'!DF13</f>
        <v/>
      </c>
      <c r="M11" s="73" t="str">
        <f>'n°7 Check Exigences'!DG13</f>
        <v/>
      </c>
      <c r="N11" s="73" t="str">
        <f>'n°7 Check Exigences'!DH13</f>
        <v/>
      </c>
      <c r="O11" s="73" t="str">
        <f>'n°7 Check Exigences'!DI13</f>
        <v/>
      </c>
      <c r="P11" s="73" t="str">
        <f>'n°7 Check Exigences'!DJ13</f>
        <v/>
      </c>
      <c r="Q11" s="74" t="str">
        <f>'n°7 Check Exigences'!DK13</f>
        <v/>
      </c>
    </row>
    <row r="12" spans="1:70" x14ac:dyDescent="0.25">
      <c r="B12" s="80">
        <f>'n°7 Check Exigences'!B14</f>
        <v>3</v>
      </c>
      <c r="C12" s="78" t="str">
        <f>'n°7 Check Exigences'!CW14</f>
        <v/>
      </c>
      <c r="D12" s="73" t="str">
        <f>'n°7 Check Exigences'!CX14</f>
        <v/>
      </c>
      <c r="E12" s="73" t="str">
        <f>'n°7 Check Exigences'!CY14</f>
        <v/>
      </c>
      <c r="F12" s="73" t="str">
        <f>'n°7 Check Exigences'!CZ14</f>
        <v/>
      </c>
      <c r="G12" s="73" t="str">
        <f>'n°7 Check Exigences'!DA14</f>
        <v/>
      </c>
      <c r="H12" s="73" t="str">
        <f>'n°7 Check Exigences'!DB14</f>
        <v/>
      </c>
      <c r="I12" s="73" t="str">
        <f>'n°7 Check Exigences'!DC14</f>
        <v/>
      </c>
      <c r="J12" s="73" t="str">
        <f>'n°7 Check Exigences'!DD14</f>
        <v/>
      </c>
      <c r="K12" s="73" t="str">
        <f>'n°7 Check Exigences'!DE14</f>
        <v/>
      </c>
      <c r="L12" s="73" t="str">
        <f>'n°7 Check Exigences'!DF14</f>
        <v/>
      </c>
      <c r="M12" s="73" t="str">
        <f>'n°7 Check Exigences'!DG14</f>
        <v/>
      </c>
      <c r="N12" s="73" t="str">
        <f>'n°7 Check Exigences'!DH14</f>
        <v/>
      </c>
      <c r="O12" s="73" t="str">
        <f>'n°7 Check Exigences'!DI14</f>
        <v/>
      </c>
      <c r="P12" s="73" t="str">
        <f>'n°7 Check Exigences'!DJ14</f>
        <v/>
      </c>
      <c r="Q12" s="74" t="str">
        <f>'n°7 Check Exigences'!DK14</f>
        <v/>
      </c>
    </row>
    <row r="13" spans="1:70" x14ac:dyDescent="0.25">
      <c r="B13" s="80">
        <f>'n°7 Check Exigences'!B15</f>
        <v>4</v>
      </c>
      <c r="C13" s="78" t="str">
        <f>'n°7 Check Exigences'!CW15</f>
        <v/>
      </c>
      <c r="D13" s="73" t="str">
        <f>'n°7 Check Exigences'!CX15</f>
        <v/>
      </c>
      <c r="E13" s="73" t="str">
        <f>'n°7 Check Exigences'!CY15</f>
        <v/>
      </c>
      <c r="F13" s="73" t="str">
        <f>'n°7 Check Exigences'!CZ15</f>
        <v/>
      </c>
      <c r="G13" s="73" t="str">
        <f>'n°7 Check Exigences'!DA15</f>
        <v/>
      </c>
      <c r="H13" s="73" t="str">
        <f>'n°7 Check Exigences'!DB15</f>
        <v/>
      </c>
      <c r="I13" s="73" t="str">
        <f>'n°7 Check Exigences'!DC15</f>
        <v/>
      </c>
      <c r="J13" s="73" t="str">
        <f>'n°7 Check Exigences'!DD15</f>
        <v/>
      </c>
      <c r="K13" s="73" t="str">
        <f>'n°7 Check Exigences'!DE15</f>
        <v/>
      </c>
      <c r="L13" s="73" t="str">
        <f>'n°7 Check Exigences'!DF15</f>
        <v/>
      </c>
      <c r="M13" s="73" t="str">
        <f>'n°7 Check Exigences'!DG15</f>
        <v/>
      </c>
      <c r="N13" s="73" t="str">
        <f>'n°7 Check Exigences'!DH15</f>
        <v/>
      </c>
      <c r="O13" s="73" t="str">
        <f>'n°7 Check Exigences'!DI15</f>
        <v/>
      </c>
      <c r="P13" s="73" t="str">
        <f>'n°7 Check Exigences'!DJ15</f>
        <v/>
      </c>
      <c r="Q13" s="74" t="str">
        <f>'n°7 Check Exigences'!DK15</f>
        <v/>
      </c>
    </row>
    <row r="14" spans="1:70" x14ac:dyDescent="0.25">
      <c r="B14" s="80">
        <f>'n°7 Check Exigences'!B16</f>
        <v>5</v>
      </c>
      <c r="C14" s="78" t="str">
        <f>'n°7 Check Exigences'!CW16</f>
        <v/>
      </c>
      <c r="D14" s="73" t="str">
        <f>'n°7 Check Exigences'!CX16</f>
        <v/>
      </c>
      <c r="E14" s="73" t="str">
        <f>'n°7 Check Exigences'!CY16</f>
        <v/>
      </c>
      <c r="F14" s="73" t="str">
        <f>'n°7 Check Exigences'!CZ16</f>
        <v/>
      </c>
      <c r="G14" s="73" t="str">
        <f>'n°7 Check Exigences'!DA16</f>
        <v/>
      </c>
      <c r="H14" s="73" t="str">
        <f>'n°7 Check Exigences'!DB16</f>
        <v/>
      </c>
      <c r="I14" s="73" t="str">
        <f>'n°7 Check Exigences'!DC16</f>
        <v/>
      </c>
      <c r="J14" s="73" t="str">
        <f>'n°7 Check Exigences'!DD16</f>
        <v/>
      </c>
      <c r="K14" s="73" t="str">
        <f>'n°7 Check Exigences'!DE16</f>
        <v/>
      </c>
      <c r="L14" s="73" t="str">
        <f>'n°7 Check Exigences'!DF16</f>
        <v/>
      </c>
      <c r="M14" s="73" t="str">
        <f>'n°7 Check Exigences'!DG16</f>
        <v/>
      </c>
      <c r="N14" s="73" t="str">
        <f>'n°7 Check Exigences'!DH16</f>
        <v/>
      </c>
      <c r="O14" s="73" t="str">
        <f>'n°7 Check Exigences'!DI16</f>
        <v/>
      </c>
      <c r="P14" s="73" t="str">
        <f>'n°7 Check Exigences'!DJ16</f>
        <v/>
      </c>
      <c r="Q14" s="74" t="str">
        <f>'n°7 Check Exigences'!DK16</f>
        <v/>
      </c>
    </row>
    <row r="15" spans="1:70" x14ac:dyDescent="0.25">
      <c r="B15" s="80">
        <f>'n°7 Check Exigences'!B17</f>
        <v>6</v>
      </c>
      <c r="C15" s="78" t="str">
        <f>'n°7 Check Exigences'!CW17</f>
        <v/>
      </c>
      <c r="D15" s="73" t="str">
        <f>'n°7 Check Exigences'!CX17</f>
        <v/>
      </c>
      <c r="E15" s="73" t="str">
        <f>'n°7 Check Exigences'!CY17</f>
        <v/>
      </c>
      <c r="F15" s="73" t="str">
        <f>'n°7 Check Exigences'!CZ17</f>
        <v/>
      </c>
      <c r="G15" s="73" t="str">
        <f>'n°7 Check Exigences'!DA17</f>
        <v/>
      </c>
      <c r="H15" s="73" t="str">
        <f>'n°7 Check Exigences'!DB17</f>
        <v/>
      </c>
      <c r="I15" s="73" t="str">
        <f>'n°7 Check Exigences'!DC17</f>
        <v/>
      </c>
      <c r="J15" s="73" t="str">
        <f>'n°7 Check Exigences'!DD17</f>
        <v/>
      </c>
      <c r="K15" s="73" t="str">
        <f>'n°7 Check Exigences'!DE17</f>
        <v/>
      </c>
      <c r="L15" s="73" t="str">
        <f>'n°7 Check Exigences'!DF17</f>
        <v/>
      </c>
      <c r="M15" s="73" t="str">
        <f>'n°7 Check Exigences'!DG17</f>
        <v/>
      </c>
      <c r="N15" s="73" t="str">
        <f>'n°7 Check Exigences'!DH17</f>
        <v/>
      </c>
      <c r="O15" s="73" t="str">
        <f>'n°7 Check Exigences'!DI17</f>
        <v/>
      </c>
      <c r="P15" s="73" t="str">
        <f>'n°7 Check Exigences'!DJ17</f>
        <v/>
      </c>
      <c r="Q15" s="74" t="str">
        <f>'n°7 Check Exigences'!DK17</f>
        <v/>
      </c>
    </row>
    <row r="16" spans="1:70" x14ac:dyDescent="0.25">
      <c r="B16" s="80">
        <f>'n°7 Check Exigences'!B18</f>
        <v>7</v>
      </c>
      <c r="C16" s="78" t="str">
        <f>'n°7 Check Exigences'!CW18</f>
        <v/>
      </c>
      <c r="D16" s="73" t="str">
        <f>'n°7 Check Exigences'!CX18</f>
        <v/>
      </c>
      <c r="E16" s="73" t="str">
        <f>'n°7 Check Exigences'!CY18</f>
        <v/>
      </c>
      <c r="F16" s="73" t="str">
        <f>'n°7 Check Exigences'!CZ18</f>
        <v/>
      </c>
      <c r="G16" s="73" t="str">
        <f>'n°7 Check Exigences'!DA18</f>
        <v/>
      </c>
      <c r="H16" s="73" t="str">
        <f>'n°7 Check Exigences'!DB18</f>
        <v/>
      </c>
      <c r="I16" s="73" t="str">
        <f>'n°7 Check Exigences'!DC18</f>
        <v/>
      </c>
      <c r="J16" s="73" t="str">
        <f>'n°7 Check Exigences'!DD18</f>
        <v/>
      </c>
      <c r="K16" s="73" t="str">
        <f>'n°7 Check Exigences'!DE18</f>
        <v/>
      </c>
      <c r="L16" s="73" t="str">
        <f>'n°7 Check Exigences'!DF18</f>
        <v/>
      </c>
      <c r="M16" s="73" t="str">
        <f>'n°7 Check Exigences'!DG18</f>
        <v/>
      </c>
      <c r="N16" s="73" t="str">
        <f>'n°7 Check Exigences'!DH18</f>
        <v/>
      </c>
      <c r="O16" s="73" t="str">
        <f>'n°7 Check Exigences'!DI18</f>
        <v/>
      </c>
      <c r="P16" s="73" t="str">
        <f>'n°7 Check Exigences'!DJ18</f>
        <v/>
      </c>
      <c r="Q16" s="74" t="str">
        <f>'n°7 Check Exigences'!DK18</f>
        <v/>
      </c>
    </row>
    <row r="17" spans="2:17" x14ac:dyDescent="0.25">
      <c r="B17" s="80">
        <f>'n°7 Check Exigences'!B19</f>
        <v>8</v>
      </c>
      <c r="C17" s="78" t="str">
        <f>'n°7 Check Exigences'!CW19</f>
        <v/>
      </c>
      <c r="D17" s="73" t="str">
        <f>'n°7 Check Exigences'!CX19</f>
        <v/>
      </c>
      <c r="E17" s="73" t="str">
        <f>'n°7 Check Exigences'!CY19</f>
        <v/>
      </c>
      <c r="F17" s="73" t="str">
        <f>'n°7 Check Exigences'!CZ19</f>
        <v/>
      </c>
      <c r="G17" s="73" t="str">
        <f>'n°7 Check Exigences'!DA19</f>
        <v/>
      </c>
      <c r="H17" s="73" t="str">
        <f>'n°7 Check Exigences'!DB19</f>
        <v/>
      </c>
      <c r="I17" s="73" t="str">
        <f>'n°7 Check Exigences'!DC19</f>
        <v/>
      </c>
      <c r="J17" s="73" t="str">
        <f>'n°7 Check Exigences'!DD19</f>
        <v/>
      </c>
      <c r="K17" s="73" t="str">
        <f>'n°7 Check Exigences'!DE19</f>
        <v/>
      </c>
      <c r="L17" s="73" t="str">
        <f>'n°7 Check Exigences'!DF19</f>
        <v/>
      </c>
      <c r="M17" s="73" t="str">
        <f>'n°7 Check Exigences'!DG19</f>
        <v/>
      </c>
      <c r="N17" s="73" t="str">
        <f>'n°7 Check Exigences'!DH19</f>
        <v/>
      </c>
      <c r="O17" s="73" t="str">
        <f>'n°7 Check Exigences'!DI19</f>
        <v/>
      </c>
      <c r="P17" s="73" t="str">
        <f>'n°7 Check Exigences'!DJ19</f>
        <v/>
      </c>
      <c r="Q17" s="74" t="str">
        <f>'n°7 Check Exigences'!DK19</f>
        <v/>
      </c>
    </row>
    <row r="18" spans="2:17" x14ac:dyDescent="0.25">
      <c r="B18" s="80">
        <f>'n°7 Check Exigences'!B20</f>
        <v>9</v>
      </c>
      <c r="C18" s="78" t="str">
        <f>'n°7 Check Exigences'!CW20</f>
        <v/>
      </c>
      <c r="D18" s="73" t="str">
        <f>'n°7 Check Exigences'!CX20</f>
        <v/>
      </c>
      <c r="E18" s="73" t="str">
        <f>'n°7 Check Exigences'!CY20</f>
        <v/>
      </c>
      <c r="F18" s="73" t="str">
        <f>'n°7 Check Exigences'!CZ20</f>
        <v/>
      </c>
      <c r="G18" s="73" t="str">
        <f>'n°7 Check Exigences'!DA20</f>
        <v/>
      </c>
      <c r="H18" s="73" t="str">
        <f>'n°7 Check Exigences'!DB20</f>
        <v/>
      </c>
      <c r="I18" s="73" t="str">
        <f>'n°7 Check Exigences'!DC20</f>
        <v/>
      </c>
      <c r="J18" s="73" t="str">
        <f>'n°7 Check Exigences'!DD20</f>
        <v/>
      </c>
      <c r="K18" s="73" t="str">
        <f>'n°7 Check Exigences'!DE20</f>
        <v/>
      </c>
      <c r="L18" s="73" t="str">
        <f>'n°7 Check Exigences'!DF20</f>
        <v/>
      </c>
      <c r="M18" s="73" t="str">
        <f>'n°7 Check Exigences'!DG20</f>
        <v/>
      </c>
      <c r="N18" s="73" t="str">
        <f>'n°7 Check Exigences'!DH20</f>
        <v/>
      </c>
      <c r="O18" s="73" t="str">
        <f>'n°7 Check Exigences'!DI20</f>
        <v/>
      </c>
      <c r="P18" s="73" t="str">
        <f>'n°7 Check Exigences'!DJ20</f>
        <v/>
      </c>
      <c r="Q18" s="74" t="str">
        <f>'n°7 Check Exigences'!DK20</f>
        <v/>
      </c>
    </row>
    <row r="19" spans="2:17" x14ac:dyDescent="0.25">
      <c r="B19" s="80">
        <f>'n°7 Check Exigences'!B21</f>
        <v>10</v>
      </c>
      <c r="C19" s="78" t="str">
        <f>'n°7 Check Exigences'!CW21</f>
        <v/>
      </c>
      <c r="D19" s="73" t="str">
        <f>'n°7 Check Exigences'!CX21</f>
        <v/>
      </c>
      <c r="E19" s="73" t="str">
        <f>'n°7 Check Exigences'!CY21</f>
        <v/>
      </c>
      <c r="F19" s="73" t="str">
        <f>'n°7 Check Exigences'!CZ21</f>
        <v/>
      </c>
      <c r="G19" s="73" t="str">
        <f>'n°7 Check Exigences'!DA21</f>
        <v/>
      </c>
      <c r="H19" s="73" t="str">
        <f>'n°7 Check Exigences'!DB21</f>
        <v/>
      </c>
      <c r="I19" s="73" t="str">
        <f>'n°7 Check Exigences'!DC21</f>
        <v/>
      </c>
      <c r="J19" s="73" t="str">
        <f>'n°7 Check Exigences'!DD21</f>
        <v/>
      </c>
      <c r="K19" s="73" t="str">
        <f>'n°7 Check Exigences'!DE21</f>
        <v/>
      </c>
      <c r="L19" s="73" t="str">
        <f>'n°7 Check Exigences'!DF21</f>
        <v/>
      </c>
      <c r="M19" s="73" t="str">
        <f>'n°7 Check Exigences'!DG21</f>
        <v/>
      </c>
      <c r="N19" s="73" t="str">
        <f>'n°7 Check Exigences'!DH21</f>
        <v/>
      </c>
      <c r="O19" s="73" t="str">
        <f>'n°7 Check Exigences'!DI21</f>
        <v/>
      </c>
      <c r="P19" s="73" t="str">
        <f>'n°7 Check Exigences'!DJ21</f>
        <v/>
      </c>
      <c r="Q19" s="74" t="str">
        <f>'n°7 Check Exigences'!DK21</f>
        <v/>
      </c>
    </row>
    <row r="20" spans="2:17" x14ac:dyDescent="0.25">
      <c r="B20" s="80">
        <f>'n°7 Check Exigences'!B22</f>
        <v>11</v>
      </c>
      <c r="C20" s="78" t="str">
        <f>'n°7 Check Exigences'!CW22</f>
        <v/>
      </c>
      <c r="D20" s="73" t="str">
        <f>'n°7 Check Exigences'!CX22</f>
        <v/>
      </c>
      <c r="E20" s="73" t="str">
        <f>'n°7 Check Exigences'!CY22</f>
        <v/>
      </c>
      <c r="F20" s="73" t="str">
        <f>'n°7 Check Exigences'!CZ22</f>
        <v/>
      </c>
      <c r="G20" s="73" t="str">
        <f>'n°7 Check Exigences'!DA22</f>
        <v/>
      </c>
      <c r="H20" s="73" t="str">
        <f>'n°7 Check Exigences'!DB22</f>
        <v/>
      </c>
      <c r="I20" s="73" t="str">
        <f>'n°7 Check Exigences'!DC22</f>
        <v/>
      </c>
      <c r="J20" s="73" t="str">
        <f>'n°7 Check Exigences'!DD22</f>
        <v/>
      </c>
      <c r="K20" s="73" t="str">
        <f>'n°7 Check Exigences'!DE22</f>
        <v/>
      </c>
      <c r="L20" s="73" t="str">
        <f>'n°7 Check Exigences'!DF22</f>
        <v/>
      </c>
      <c r="M20" s="73" t="str">
        <f>'n°7 Check Exigences'!DG22</f>
        <v/>
      </c>
      <c r="N20" s="73" t="str">
        <f>'n°7 Check Exigences'!DH22</f>
        <v/>
      </c>
      <c r="O20" s="73" t="str">
        <f>'n°7 Check Exigences'!DI22</f>
        <v/>
      </c>
      <c r="P20" s="73" t="str">
        <f>'n°7 Check Exigences'!DJ22</f>
        <v/>
      </c>
      <c r="Q20" s="74" t="str">
        <f>'n°7 Check Exigences'!DK22</f>
        <v/>
      </c>
    </row>
    <row r="21" spans="2:17" x14ac:dyDescent="0.25">
      <c r="B21" s="80">
        <f>'n°7 Check Exigences'!B23</f>
        <v>12</v>
      </c>
      <c r="C21" s="78" t="str">
        <f>'n°7 Check Exigences'!CW23</f>
        <v/>
      </c>
      <c r="D21" s="73" t="str">
        <f>'n°7 Check Exigences'!CX23</f>
        <v/>
      </c>
      <c r="E21" s="73" t="str">
        <f>'n°7 Check Exigences'!CY23</f>
        <v/>
      </c>
      <c r="F21" s="73" t="str">
        <f>'n°7 Check Exigences'!CZ23</f>
        <v/>
      </c>
      <c r="G21" s="73" t="str">
        <f>'n°7 Check Exigences'!DA23</f>
        <v/>
      </c>
      <c r="H21" s="73" t="str">
        <f>'n°7 Check Exigences'!DB23</f>
        <v/>
      </c>
      <c r="I21" s="73" t="str">
        <f>'n°7 Check Exigences'!DC23</f>
        <v/>
      </c>
      <c r="J21" s="73" t="str">
        <f>'n°7 Check Exigences'!DD23</f>
        <v/>
      </c>
      <c r="K21" s="73" t="str">
        <f>'n°7 Check Exigences'!DE23</f>
        <v/>
      </c>
      <c r="L21" s="73" t="str">
        <f>'n°7 Check Exigences'!DF23</f>
        <v/>
      </c>
      <c r="M21" s="73" t="str">
        <f>'n°7 Check Exigences'!DG23</f>
        <v/>
      </c>
      <c r="N21" s="73" t="str">
        <f>'n°7 Check Exigences'!DH23</f>
        <v/>
      </c>
      <c r="O21" s="73" t="str">
        <f>'n°7 Check Exigences'!DI23</f>
        <v/>
      </c>
      <c r="P21" s="73" t="str">
        <f>'n°7 Check Exigences'!DJ23</f>
        <v/>
      </c>
      <c r="Q21" s="74" t="str">
        <f>'n°7 Check Exigences'!DK23</f>
        <v/>
      </c>
    </row>
    <row r="22" spans="2:17" x14ac:dyDescent="0.25">
      <c r="B22" s="80">
        <f>'n°7 Check Exigences'!B24</f>
        <v>13</v>
      </c>
      <c r="C22" s="78" t="str">
        <f>'n°7 Check Exigences'!CW24</f>
        <v/>
      </c>
      <c r="D22" s="73" t="str">
        <f>'n°7 Check Exigences'!CX24</f>
        <v/>
      </c>
      <c r="E22" s="73" t="str">
        <f>'n°7 Check Exigences'!CY24</f>
        <v/>
      </c>
      <c r="F22" s="73" t="str">
        <f>'n°7 Check Exigences'!CZ24</f>
        <v/>
      </c>
      <c r="G22" s="73" t="str">
        <f>'n°7 Check Exigences'!DA24</f>
        <v/>
      </c>
      <c r="H22" s="73" t="str">
        <f>'n°7 Check Exigences'!DB24</f>
        <v/>
      </c>
      <c r="I22" s="73" t="str">
        <f>'n°7 Check Exigences'!DC24</f>
        <v/>
      </c>
      <c r="J22" s="73" t="str">
        <f>'n°7 Check Exigences'!DD24</f>
        <v/>
      </c>
      <c r="K22" s="73" t="str">
        <f>'n°7 Check Exigences'!DE24</f>
        <v/>
      </c>
      <c r="L22" s="73" t="str">
        <f>'n°7 Check Exigences'!DF24</f>
        <v/>
      </c>
      <c r="M22" s="73" t="str">
        <f>'n°7 Check Exigences'!DG24</f>
        <v/>
      </c>
      <c r="N22" s="73" t="str">
        <f>'n°7 Check Exigences'!DH24</f>
        <v/>
      </c>
      <c r="O22" s="73" t="str">
        <f>'n°7 Check Exigences'!DI24</f>
        <v/>
      </c>
      <c r="P22" s="73" t="str">
        <f>'n°7 Check Exigences'!DJ24</f>
        <v/>
      </c>
      <c r="Q22" s="74" t="str">
        <f>'n°7 Check Exigences'!DK24</f>
        <v/>
      </c>
    </row>
    <row r="23" spans="2:17" x14ac:dyDescent="0.25">
      <c r="B23" s="80">
        <f>'n°7 Check Exigences'!B25</f>
        <v>14</v>
      </c>
      <c r="C23" s="78" t="str">
        <f>'n°7 Check Exigences'!CW25</f>
        <v/>
      </c>
      <c r="D23" s="73" t="str">
        <f>'n°7 Check Exigences'!CX25</f>
        <v/>
      </c>
      <c r="E23" s="73" t="str">
        <f>'n°7 Check Exigences'!CY25</f>
        <v/>
      </c>
      <c r="F23" s="73" t="str">
        <f>'n°7 Check Exigences'!CZ25</f>
        <v/>
      </c>
      <c r="G23" s="73" t="str">
        <f>'n°7 Check Exigences'!DA25</f>
        <v/>
      </c>
      <c r="H23" s="73" t="str">
        <f>'n°7 Check Exigences'!DB25</f>
        <v/>
      </c>
      <c r="I23" s="73" t="str">
        <f>'n°7 Check Exigences'!DC25</f>
        <v/>
      </c>
      <c r="J23" s="73" t="str">
        <f>'n°7 Check Exigences'!DD25</f>
        <v/>
      </c>
      <c r="K23" s="73" t="str">
        <f>'n°7 Check Exigences'!DE25</f>
        <v/>
      </c>
      <c r="L23" s="73" t="str">
        <f>'n°7 Check Exigences'!DF25</f>
        <v/>
      </c>
      <c r="M23" s="73" t="str">
        <f>'n°7 Check Exigences'!DG25</f>
        <v/>
      </c>
      <c r="N23" s="73" t="str">
        <f>'n°7 Check Exigences'!DH25</f>
        <v/>
      </c>
      <c r="O23" s="73" t="str">
        <f>'n°7 Check Exigences'!DI25</f>
        <v/>
      </c>
      <c r="P23" s="73" t="str">
        <f>'n°7 Check Exigences'!DJ25</f>
        <v/>
      </c>
      <c r="Q23" s="74" t="str">
        <f>'n°7 Check Exigences'!DK25</f>
        <v/>
      </c>
    </row>
    <row r="24" spans="2:17" x14ac:dyDescent="0.25">
      <c r="B24" s="80">
        <f>'n°7 Check Exigences'!B26</f>
        <v>15</v>
      </c>
      <c r="C24" s="78" t="str">
        <f>'n°7 Check Exigences'!CW26</f>
        <v/>
      </c>
      <c r="D24" s="73" t="str">
        <f>'n°7 Check Exigences'!CX26</f>
        <v/>
      </c>
      <c r="E24" s="73" t="str">
        <f>'n°7 Check Exigences'!CY26</f>
        <v/>
      </c>
      <c r="F24" s="73" t="str">
        <f>'n°7 Check Exigences'!CZ26</f>
        <v/>
      </c>
      <c r="G24" s="73" t="str">
        <f>'n°7 Check Exigences'!DA26</f>
        <v/>
      </c>
      <c r="H24" s="73" t="str">
        <f>'n°7 Check Exigences'!DB26</f>
        <v/>
      </c>
      <c r="I24" s="73" t="str">
        <f>'n°7 Check Exigences'!DC26</f>
        <v/>
      </c>
      <c r="J24" s="73" t="str">
        <f>'n°7 Check Exigences'!DD26</f>
        <v/>
      </c>
      <c r="K24" s="73" t="str">
        <f>'n°7 Check Exigences'!DE26</f>
        <v/>
      </c>
      <c r="L24" s="73" t="str">
        <f>'n°7 Check Exigences'!DF26</f>
        <v/>
      </c>
      <c r="M24" s="73" t="str">
        <f>'n°7 Check Exigences'!DG26</f>
        <v/>
      </c>
      <c r="N24" s="73" t="str">
        <f>'n°7 Check Exigences'!DH26</f>
        <v/>
      </c>
      <c r="O24" s="73" t="str">
        <f>'n°7 Check Exigences'!DI26</f>
        <v/>
      </c>
      <c r="P24" s="73" t="str">
        <f>'n°7 Check Exigences'!DJ26</f>
        <v/>
      </c>
      <c r="Q24" s="74" t="str">
        <f>'n°7 Check Exigences'!DK26</f>
        <v/>
      </c>
    </row>
    <row r="25" spans="2:17" x14ac:dyDescent="0.25">
      <c r="B25" s="80">
        <f>'n°7 Check Exigences'!B27</f>
        <v>16</v>
      </c>
      <c r="C25" s="78" t="str">
        <f>'n°7 Check Exigences'!CW27</f>
        <v/>
      </c>
      <c r="D25" s="73" t="str">
        <f>'n°7 Check Exigences'!CX27</f>
        <v/>
      </c>
      <c r="E25" s="73" t="str">
        <f>'n°7 Check Exigences'!CY27</f>
        <v/>
      </c>
      <c r="F25" s="73" t="str">
        <f>'n°7 Check Exigences'!CZ27</f>
        <v/>
      </c>
      <c r="G25" s="73" t="str">
        <f>'n°7 Check Exigences'!DA27</f>
        <v/>
      </c>
      <c r="H25" s="73" t="str">
        <f>'n°7 Check Exigences'!DB27</f>
        <v/>
      </c>
      <c r="I25" s="73" t="str">
        <f>'n°7 Check Exigences'!DC27</f>
        <v/>
      </c>
      <c r="J25" s="73" t="str">
        <f>'n°7 Check Exigences'!DD27</f>
        <v/>
      </c>
      <c r="K25" s="73" t="str">
        <f>'n°7 Check Exigences'!DE27</f>
        <v/>
      </c>
      <c r="L25" s="73" t="str">
        <f>'n°7 Check Exigences'!DF27</f>
        <v/>
      </c>
      <c r="M25" s="73" t="str">
        <f>'n°7 Check Exigences'!DG27</f>
        <v/>
      </c>
      <c r="N25" s="73" t="str">
        <f>'n°7 Check Exigences'!DH27</f>
        <v/>
      </c>
      <c r="O25" s="73" t="str">
        <f>'n°7 Check Exigences'!DI27</f>
        <v/>
      </c>
      <c r="P25" s="73" t="str">
        <f>'n°7 Check Exigences'!DJ27</f>
        <v/>
      </c>
      <c r="Q25" s="74" t="str">
        <f>'n°7 Check Exigences'!DK27</f>
        <v/>
      </c>
    </row>
    <row r="26" spans="2:17" x14ac:dyDescent="0.25">
      <c r="B26" s="80">
        <f>'n°7 Check Exigences'!B28</f>
        <v>17</v>
      </c>
      <c r="C26" s="78" t="str">
        <f>'n°7 Check Exigences'!CW28</f>
        <v/>
      </c>
      <c r="D26" s="73" t="str">
        <f>'n°7 Check Exigences'!CX28</f>
        <v/>
      </c>
      <c r="E26" s="73" t="str">
        <f>'n°7 Check Exigences'!CY28</f>
        <v/>
      </c>
      <c r="F26" s="73" t="str">
        <f>'n°7 Check Exigences'!CZ28</f>
        <v/>
      </c>
      <c r="G26" s="73" t="str">
        <f>'n°7 Check Exigences'!DA28</f>
        <v/>
      </c>
      <c r="H26" s="73" t="str">
        <f>'n°7 Check Exigences'!DB28</f>
        <v/>
      </c>
      <c r="I26" s="73" t="str">
        <f>'n°7 Check Exigences'!DC28</f>
        <v/>
      </c>
      <c r="J26" s="73" t="str">
        <f>'n°7 Check Exigences'!DD28</f>
        <v/>
      </c>
      <c r="K26" s="73" t="str">
        <f>'n°7 Check Exigences'!DE28</f>
        <v/>
      </c>
      <c r="L26" s="73" t="str">
        <f>'n°7 Check Exigences'!DF28</f>
        <v/>
      </c>
      <c r="M26" s="73" t="str">
        <f>'n°7 Check Exigences'!DG28</f>
        <v/>
      </c>
      <c r="N26" s="73" t="str">
        <f>'n°7 Check Exigences'!DH28</f>
        <v/>
      </c>
      <c r="O26" s="73" t="str">
        <f>'n°7 Check Exigences'!DI28</f>
        <v/>
      </c>
      <c r="P26" s="73" t="str">
        <f>'n°7 Check Exigences'!DJ28</f>
        <v/>
      </c>
      <c r="Q26" s="74" t="str">
        <f>'n°7 Check Exigences'!DK28</f>
        <v/>
      </c>
    </row>
    <row r="27" spans="2:17" x14ac:dyDescent="0.25">
      <c r="B27" s="80">
        <f>'n°7 Check Exigences'!B29</f>
        <v>18</v>
      </c>
      <c r="C27" s="78" t="str">
        <f>'n°7 Check Exigences'!CW29</f>
        <v/>
      </c>
      <c r="D27" s="73" t="str">
        <f>'n°7 Check Exigences'!CX29</f>
        <v/>
      </c>
      <c r="E27" s="73" t="str">
        <f>'n°7 Check Exigences'!CY29</f>
        <v/>
      </c>
      <c r="F27" s="73" t="str">
        <f>'n°7 Check Exigences'!CZ29</f>
        <v/>
      </c>
      <c r="G27" s="73" t="str">
        <f>'n°7 Check Exigences'!DA29</f>
        <v/>
      </c>
      <c r="H27" s="73" t="str">
        <f>'n°7 Check Exigences'!DB29</f>
        <v/>
      </c>
      <c r="I27" s="73" t="str">
        <f>'n°7 Check Exigences'!DC29</f>
        <v/>
      </c>
      <c r="J27" s="73" t="str">
        <f>'n°7 Check Exigences'!DD29</f>
        <v/>
      </c>
      <c r="K27" s="73" t="str">
        <f>'n°7 Check Exigences'!DE29</f>
        <v/>
      </c>
      <c r="L27" s="73" t="str">
        <f>'n°7 Check Exigences'!DF29</f>
        <v/>
      </c>
      <c r="M27" s="73" t="str">
        <f>'n°7 Check Exigences'!DG29</f>
        <v/>
      </c>
      <c r="N27" s="73" t="str">
        <f>'n°7 Check Exigences'!DH29</f>
        <v/>
      </c>
      <c r="O27" s="73" t="str">
        <f>'n°7 Check Exigences'!DI29</f>
        <v/>
      </c>
      <c r="P27" s="73" t="str">
        <f>'n°7 Check Exigences'!DJ29</f>
        <v/>
      </c>
      <c r="Q27" s="74" t="str">
        <f>'n°7 Check Exigences'!DK29</f>
        <v/>
      </c>
    </row>
    <row r="28" spans="2:17" x14ac:dyDescent="0.25">
      <c r="B28" s="81">
        <f>'n°7 Check Exigences'!B30</f>
        <v>19</v>
      </c>
      <c r="C28" s="79" t="str">
        <f>'n°7 Check Exigences'!CW30</f>
        <v/>
      </c>
      <c r="D28" s="75" t="str">
        <f>'n°7 Check Exigences'!CX30</f>
        <v/>
      </c>
      <c r="E28" s="75" t="str">
        <f>'n°7 Check Exigences'!CY30</f>
        <v/>
      </c>
      <c r="F28" s="75" t="str">
        <f>'n°7 Check Exigences'!CZ30</f>
        <v/>
      </c>
      <c r="G28" s="75" t="str">
        <f>'n°7 Check Exigences'!DA30</f>
        <v/>
      </c>
      <c r="H28" s="75" t="str">
        <f>'n°7 Check Exigences'!DB30</f>
        <v/>
      </c>
      <c r="I28" s="75" t="str">
        <f>'n°7 Check Exigences'!DC30</f>
        <v/>
      </c>
      <c r="J28" s="75" t="str">
        <f>'n°7 Check Exigences'!DD30</f>
        <v/>
      </c>
      <c r="K28" s="75" t="str">
        <f>'n°7 Check Exigences'!DE30</f>
        <v/>
      </c>
      <c r="L28" s="75" t="str">
        <f>'n°7 Check Exigences'!DF30</f>
        <v/>
      </c>
      <c r="M28" s="75" t="str">
        <f>'n°7 Check Exigences'!DG30</f>
        <v/>
      </c>
      <c r="N28" s="75" t="str">
        <f>'n°7 Check Exigences'!DH30</f>
        <v/>
      </c>
      <c r="O28" s="75" t="str">
        <f>'n°7 Check Exigences'!DI30</f>
        <v/>
      </c>
      <c r="P28" s="75" t="str">
        <f>'n°7 Check Exigences'!DJ30</f>
        <v/>
      </c>
      <c r="Q28" s="76" t="str">
        <f>'n°7 Check Exigences'!DK30</f>
        <v/>
      </c>
    </row>
    <row r="29" spans="2:17" x14ac:dyDescent="0.25">
      <c r="B29" s="61"/>
      <c r="C29" s="107" t="str">
        <f>IF((COUNTIF(C10:C28,celOK)=(19-COUNTIF(C10:C28,""))),celOK,"")</f>
        <v>OK</v>
      </c>
      <c r="D29" s="58"/>
      <c r="E29" s="58"/>
      <c r="F29" s="58"/>
      <c r="G29" s="58"/>
      <c r="H29" s="58"/>
      <c r="I29" s="58"/>
      <c r="J29" s="58"/>
      <c r="K29" s="58"/>
      <c r="L29" s="58"/>
      <c r="M29" s="58"/>
      <c r="N29" s="58"/>
      <c r="O29" s="58"/>
      <c r="P29" s="58"/>
      <c r="Q29" s="58"/>
    </row>
    <row r="30" spans="2:17" x14ac:dyDescent="0.25">
      <c r="B30" s="61"/>
      <c r="C30" s="27"/>
      <c r="D30" s="58"/>
      <c r="E30" s="58"/>
      <c r="F30" s="58"/>
      <c r="G30" s="58"/>
      <c r="H30" s="58"/>
      <c r="I30" s="58"/>
      <c r="J30" s="58"/>
      <c r="K30" s="58"/>
      <c r="L30" s="58"/>
      <c r="M30" s="58"/>
      <c r="N30" s="58"/>
      <c r="O30" s="58"/>
      <c r="P30" s="58"/>
      <c r="Q30" s="58"/>
    </row>
    <row r="31" spans="2:17" x14ac:dyDescent="0.25">
      <c r="B31" s="61"/>
      <c r="C31" s="27"/>
      <c r="D31" s="58"/>
      <c r="E31" s="58"/>
      <c r="F31" s="58"/>
      <c r="G31" s="58"/>
      <c r="H31" s="58"/>
      <c r="I31" s="58"/>
      <c r="J31" s="58"/>
      <c r="K31" s="58"/>
      <c r="L31" s="58"/>
      <c r="M31" s="58"/>
      <c r="N31" s="58"/>
      <c r="O31" s="58"/>
      <c r="P31" s="58"/>
      <c r="Q31" s="58"/>
    </row>
    <row r="32" spans="2:17" x14ac:dyDescent="0.25">
      <c r="D32" s="58"/>
      <c r="E32" s="58"/>
      <c r="F32" s="58"/>
      <c r="G32" s="58"/>
      <c r="H32" s="58"/>
      <c r="I32" s="58"/>
      <c r="J32" s="58"/>
      <c r="K32" s="58"/>
      <c r="L32" s="58"/>
      <c r="M32" s="58"/>
      <c r="N32" s="58"/>
      <c r="O32" s="58"/>
      <c r="P32" s="58"/>
      <c r="Q32" s="58"/>
    </row>
    <row r="33" spans="4:17" x14ac:dyDescent="0.25">
      <c r="D33" s="58"/>
      <c r="E33" s="58"/>
      <c r="F33" s="58"/>
      <c r="G33" s="58"/>
      <c r="H33" s="58"/>
      <c r="I33" s="58"/>
      <c r="J33" s="58"/>
      <c r="K33" s="58"/>
      <c r="L33" s="58"/>
      <c r="M33" s="58"/>
      <c r="N33" s="58"/>
      <c r="O33" s="58"/>
      <c r="P33" s="58"/>
      <c r="Q33" s="58"/>
    </row>
  </sheetData>
  <sheetProtection algorithmName="SHA-512" hashValue="6bUsOXxQT60sykdCMlz0QX/FxYRkDztSZXPXM6m7SnOES+xobjavfWJHa+4HjpiNl1yeFP2pcDgTE9BBjCQVYA==" saltValue="Sh7j6c7ujEK+2rDrAoC3tg==" spinCount="100000" sheet="1" objects="1" scenarios="1"/>
  <mergeCells count="1">
    <mergeCell ref="A2:Q2"/>
  </mergeCells>
  <conditionalFormatting sqref="D10:Q28">
    <cfRule type="expression" dxfId="8" priority="4">
      <formula>D10=celOK</formula>
    </cfRule>
    <cfRule type="expression" dxfId="7" priority="5">
      <formula>D10=celNOK</formula>
    </cfRule>
    <cfRule type="expression" dxfId="6" priority="6">
      <formula>D10=celTODO</formula>
    </cfRule>
  </conditionalFormatting>
  <conditionalFormatting sqref="C10:C28">
    <cfRule type="expression" dxfId="5" priority="1">
      <formula>"c10=celTODO"</formula>
    </cfRule>
    <cfRule type="expression" dxfId="4" priority="2">
      <formula>"c10=celNOK"</formula>
    </cfRule>
    <cfRule type="expression" dxfId="3" priority="3">
      <formula>C10=celOK</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R76"/>
  <sheetViews>
    <sheetView workbookViewId="0"/>
  </sheetViews>
  <sheetFormatPr defaultRowHeight="15" x14ac:dyDescent="0.25"/>
  <cols>
    <col min="3" max="3" width="4.7109375" customWidth="1"/>
    <col min="4" max="4" width="5.7109375" customWidth="1"/>
    <col min="5" max="5" width="49.42578125" customWidth="1"/>
    <col min="6" max="6" width="9.5703125" customWidth="1"/>
    <col min="7" max="7" width="9.7109375" customWidth="1"/>
    <col min="11" max="14" width="8.7109375" hidden="1" customWidth="1"/>
  </cols>
  <sheetData>
    <row r="2" spans="1:70" ht="40.15" customHeight="1" x14ac:dyDescent="0.25">
      <c r="A2" s="326" t="s">
        <v>368</v>
      </c>
      <c r="B2" s="326"/>
      <c r="C2" s="326"/>
      <c r="D2" s="326"/>
      <c r="E2" s="326"/>
      <c r="F2" s="326"/>
      <c r="G2" s="326"/>
      <c r="H2" s="327"/>
      <c r="W2" s="38"/>
      <c r="AE2" s="38"/>
      <c r="AL2" s="38"/>
      <c r="AS2" s="38"/>
      <c r="AZ2" s="38"/>
      <c r="BF2" s="38"/>
      <c r="BL2" s="38"/>
      <c r="BR2" s="38"/>
    </row>
    <row r="3" spans="1:70" ht="15.75" thickBot="1" x14ac:dyDescent="0.3"/>
    <row r="4" spans="1:70" x14ac:dyDescent="0.25">
      <c r="C4" s="100" t="str">
        <f>'n°8 Résultat'!B4</f>
        <v xml:space="preserve">Le sous-type complet est : </v>
      </c>
      <c r="D4" s="101"/>
      <c r="E4" s="102"/>
    </row>
    <row r="5" spans="1:70" ht="15.75" thickBot="1" x14ac:dyDescent="0.3">
      <c r="C5" s="103" t="str">
        <f>'n°8 Résultat'!B5</f>
        <v>Veuillez d'abord terminer la sélection du type</v>
      </c>
      <c r="D5" s="104"/>
      <c r="E5" s="105"/>
    </row>
    <row r="7" spans="1:70" x14ac:dyDescent="0.25">
      <c r="B7" s="1" t="s">
        <v>317</v>
      </c>
    </row>
    <row r="9" spans="1:70" s="1" customFormat="1" x14ac:dyDescent="0.25">
      <c r="C9" s="1" t="s">
        <v>0</v>
      </c>
      <c r="F9" s="1" t="s">
        <v>1</v>
      </c>
    </row>
    <row r="10" spans="1:70" x14ac:dyDescent="0.25">
      <c r="C10" t="s">
        <v>301</v>
      </c>
      <c r="F10" s="147"/>
    </row>
    <row r="11" spans="1:70" ht="28.9" customHeight="1" x14ac:dyDescent="0.25">
      <c r="C11" t="s">
        <v>305</v>
      </c>
      <c r="F11" s="148" t="s">
        <v>303</v>
      </c>
      <c r="G11" s="148" t="s">
        <v>304</v>
      </c>
    </row>
    <row r="12" spans="1:70" x14ac:dyDescent="0.25">
      <c r="D12" t="s">
        <v>302</v>
      </c>
      <c r="F12" s="149"/>
      <c r="G12" s="149"/>
    </row>
    <row r="13" spans="1:70" x14ac:dyDescent="0.25">
      <c r="D13" t="s">
        <v>306</v>
      </c>
      <c r="F13" s="149"/>
      <c r="G13" s="149"/>
    </row>
    <row r="14" spans="1:70" x14ac:dyDescent="0.25">
      <c r="D14" t="s">
        <v>307</v>
      </c>
      <c r="F14" s="149"/>
      <c r="G14" s="149"/>
    </row>
    <row r="15" spans="1:70" x14ac:dyDescent="0.25">
      <c r="D15" t="s">
        <v>308</v>
      </c>
      <c r="F15" s="149"/>
      <c r="G15" s="149"/>
    </row>
    <row r="16" spans="1:70" ht="45" x14ac:dyDescent="0.25">
      <c r="C16" t="s">
        <v>309</v>
      </c>
      <c r="F16" s="148" t="s">
        <v>303</v>
      </c>
      <c r="G16" s="148" t="s">
        <v>304</v>
      </c>
    </row>
    <row r="17" spans="2:11" x14ac:dyDescent="0.25">
      <c r="D17" t="s">
        <v>310</v>
      </c>
      <c r="F17" s="149"/>
      <c r="G17" s="149"/>
    </row>
    <row r="18" spans="2:11" x14ac:dyDescent="0.25">
      <c r="D18" t="s">
        <v>311</v>
      </c>
      <c r="F18" s="149"/>
      <c r="G18" s="149"/>
    </row>
    <row r="19" spans="2:11" x14ac:dyDescent="0.25">
      <c r="D19" t="s">
        <v>312</v>
      </c>
      <c r="F19" s="149"/>
      <c r="G19" s="149"/>
    </row>
    <row r="20" spans="2:11" x14ac:dyDescent="0.25">
      <c r="C20" t="s">
        <v>313</v>
      </c>
      <c r="F20" s="149"/>
    </row>
    <row r="21" spans="2:11" x14ac:dyDescent="0.25">
      <c r="C21" t="s">
        <v>314</v>
      </c>
      <c r="F21" s="149"/>
    </row>
    <row r="22" spans="2:11" x14ac:dyDescent="0.25">
      <c r="C22" t="s">
        <v>315</v>
      </c>
      <c r="F22" s="149"/>
    </row>
    <row r="23" spans="2:11" x14ac:dyDescent="0.25">
      <c r="C23" t="s">
        <v>316</v>
      </c>
      <c r="F23" s="149"/>
    </row>
    <row r="25" spans="2:11" x14ac:dyDescent="0.25">
      <c r="B25" s="1" t="s">
        <v>318</v>
      </c>
      <c r="K25" s="1" t="s">
        <v>174</v>
      </c>
    </row>
    <row r="26" spans="2:11" x14ac:dyDescent="0.25">
      <c r="B26" s="1"/>
    </row>
    <row r="27" spans="2:11" x14ac:dyDescent="0.25">
      <c r="B27" s="1"/>
      <c r="C27" s="1" t="s">
        <v>352</v>
      </c>
    </row>
    <row r="28" spans="2:11" x14ac:dyDescent="0.25">
      <c r="B28" s="1"/>
    </row>
    <row r="29" spans="2:11" x14ac:dyDescent="0.25">
      <c r="B29" s="1"/>
      <c r="C29" s="23" t="s">
        <v>351</v>
      </c>
      <c r="D29" s="151"/>
      <c r="E29" s="151">
        <f>'n°3 - Donneés produits'!E15</f>
        <v>0</v>
      </c>
      <c r="F29" s="151"/>
      <c r="G29" s="151"/>
      <c r="H29" s="151"/>
    </row>
    <row r="31" spans="2:11" x14ac:dyDescent="0.25">
      <c r="C31" s="23" t="s">
        <v>329</v>
      </c>
      <c r="D31" s="151"/>
      <c r="E31" s="151"/>
      <c r="F31" s="151"/>
      <c r="G31" s="151"/>
      <c r="H31" s="23" t="s">
        <v>330</v>
      </c>
    </row>
    <row r="32" spans="2:11" s="1" customFormat="1" x14ac:dyDescent="0.25">
      <c r="C32" s="1" t="s">
        <v>319</v>
      </c>
    </row>
    <row r="33" spans="4:11" ht="45" x14ac:dyDescent="0.25">
      <c r="D33" t="s">
        <v>320</v>
      </c>
      <c r="F33" s="148" t="s">
        <v>321</v>
      </c>
      <c r="G33" s="148" t="s">
        <v>304</v>
      </c>
    </row>
    <row r="34" spans="4:11" x14ac:dyDescent="0.25">
      <c r="E34" s="152" t="s">
        <v>302</v>
      </c>
      <c r="F34" s="152">
        <f>F12</f>
        <v>0</v>
      </c>
      <c r="G34" s="153">
        <f>G12</f>
        <v>0</v>
      </c>
      <c r="H34" s="150"/>
    </row>
    <row r="35" spans="4:11" x14ac:dyDescent="0.25">
      <c r="E35" s="152" t="s">
        <v>306</v>
      </c>
      <c r="F35" s="152">
        <f t="shared" ref="F35:G35" si="0">F13</f>
        <v>0</v>
      </c>
      <c r="G35" s="153">
        <f t="shared" si="0"/>
        <v>0</v>
      </c>
      <c r="H35" s="150"/>
    </row>
    <row r="36" spans="4:11" x14ac:dyDescent="0.25">
      <c r="E36" s="152" t="s">
        <v>307</v>
      </c>
      <c r="F36" s="152">
        <f t="shared" ref="F36:G36" si="1">F14</f>
        <v>0</v>
      </c>
      <c r="G36" s="153">
        <f t="shared" si="1"/>
        <v>0</v>
      </c>
      <c r="H36" s="150"/>
    </row>
    <row r="37" spans="4:11" x14ac:dyDescent="0.25">
      <c r="E37" s="152" t="s">
        <v>308</v>
      </c>
      <c r="F37" s="152">
        <f t="shared" ref="F37:G37" si="2">F15</f>
        <v>0</v>
      </c>
      <c r="G37" s="153">
        <f t="shared" si="2"/>
        <v>0</v>
      </c>
      <c r="H37" s="150"/>
    </row>
    <row r="38" spans="4:11" x14ac:dyDescent="0.25">
      <c r="D38" t="s">
        <v>322</v>
      </c>
    </row>
    <row r="39" spans="4:11" x14ac:dyDescent="0.25">
      <c r="E39" s="152" t="s">
        <v>310</v>
      </c>
      <c r="F39" s="152">
        <f>F17</f>
        <v>0</v>
      </c>
      <c r="G39" s="153">
        <f>G17</f>
        <v>0</v>
      </c>
      <c r="H39" s="150"/>
    </row>
    <row r="40" spans="4:11" x14ac:dyDescent="0.25">
      <c r="E40" s="152" t="s">
        <v>311</v>
      </c>
      <c r="F40" s="152">
        <f t="shared" ref="F40:G40" si="3">F18</f>
        <v>0</v>
      </c>
      <c r="G40" s="153">
        <f t="shared" si="3"/>
        <v>0</v>
      </c>
      <c r="H40" s="150"/>
    </row>
    <row r="41" spans="4:11" x14ac:dyDescent="0.25">
      <c r="E41" s="152" t="s">
        <v>312</v>
      </c>
      <c r="F41" s="152">
        <f t="shared" ref="F41:G41" si="4">F19</f>
        <v>0</v>
      </c>
      <c r="G41" s="153">
        <f t="shared" si="4"/>
        <v>0</v>
      </c>
      <c r="H41" s="150"/>
    </row>
    <row r="42" spans="4:11" x14ac:dyDescent="0.25">
      <c r="D42" t="s">
        <v>323</v>
      </c>
      <c r="K42" t="e">
        <f>K49</f>
        <v>#N/A</v>
      </c>
    </row>
    <row r="43" spans="4:11" x14ac:dyDescent="0.25">
      <c r="E43" s="152" t="s">
        <v>325</v>
      </c>
      <c r="F43" s="152">
        <f>F20</f>
        <v>0</v>
      </c>
      <c r="G43" s="153"/>
      <c r="H43" s="150"/>
      <c r="K43" t="e">
        <f>K49</f>
        <v>#N/A</v>
      </c>
    </row>
    <row r="44" spans="4:11" x14ac:dyDescent="0.25">
      <c r="E44" s="152" t="s">
        <v>324</v>
      </c>
      <c r="F44" s="152">
        <f>F21</f>
        <v>0</v>
      </c>
      <c r="G44" s="153"/>
      <c r="H44" s="150"/>
      <c r="K44" t="e">
        <f>K49</f>
        <v>#N/A</v>
      </c>
    </row>
    <row r="45" spans="4:11" x14ac:dyDescent="0.25">
      <c r="D45" t="s">
        <v>326</v>
      </c>
    </row>
    <row r="46" spans="4:11" x14ac:dyDescent="0.25">
      <c r="D46" s="11"/>
      <c r="E46" s="152" t="s">
        <v>327</v>
      </c>
      <c r="F46" s="152"/>
      <c r="G46" s="153">
        <f>F22</f>
        <v>0</v>
      </c>
      <c r="H46" s="150"/>
      <c r="K46" t="b">
        <f>OR(F10=celB,F10=celD)</f>
        <v>0</v>
      </c>
    </row>
    <row r="47" spans="4:11" x14ac:dyDescent="0.25">
      <c r="D47" s="11"/>
      <c r="E47" s="152" t="s">
        <v>328</v>
      </c>
      <c r="F47" s="152"/>
      <c r="G47" s="153">
        <f>F23</f>
        <v>0</v>
      </c>
      <c r="H47" s="150"/>
      <c r="K47" t="b">
        <f>OR(F10=celC,F10=celD)</f>
        <v>0</v>
      </c>
    </row>
    <row r="49" spans="3:12" s="1" customFormat="1" x14ac:dyDescent="0.25">
      <c r="C49" s="1" t="s">
        <v>331</v>
      </c>
      <c r="K49" s="1" t="e">
        <f>HLOOKUP(C5,'Hide Freduc'!D3:CT6,4,FALSE)</f>
        <v>#N/A</v>
      </c>
    </row>
    <row r="50" spans="3:12" x14ac:dyDescent="0.25">
      <c r="D50" s="152" t="s">
        <v>333</v>
      </c>
      <c r="E50" s="152"/>
      <c r="F50" s="152"/>
      <c r="G50" s="153"/>
      <c r="H50" s="150"/>
      <c r="K50" t="e">
        <f>K49</f>
        <v>#N/A</v>
      </c>
    </row>
    <row r="51" spans="3:12" x14ac:dyDescent="0.25">
      <c r="D51" s="152" t="s">
        <v>332</v>
      </c>
      <c r="E51" s="152"/>
      <c r="F51" s="152"/>
      <c r="G51" s="153"/>
      <c r="H51" s="150"/>
      <c r="K51" t="e">
        <f>K49</f>
        <v>#N/A</v>
      </c>
    </row>
    <row r="52" spans="3:12" x14ac:dyDescent="0.25">
      <c r="H52" s="11"/>
    </row>
    <row r="53" spans="3:12" s="1" customFormat="1" x14ac:dyDescent="0.25">
      <c r="C53" s="1" t="s">
        <v>334</v>
      </c>
    </row>
    <row r="54" spans="3:12" x14ac:dyDescent="0.25">
      <c r="D54" s="152" t="s">
        <v>335</v>
      </c>
      <c r="E54" s="152"/>
      <c r="F54" s="152"/>
      <c r="G54" s="153"/>
      <c r="H54" s="150"/>
      <c r="K54" t="b">
        <f>OR(F10=celB,F10=celD)</f>
        <v>0</v>
      </c>
    </row>
    <row r="55" spans="3:12" x14ac:dyDescent="0.25">
      <c r="D55" s="152" t="s">
        <v>336</v>
      </c>
      <c r="E55" s="152"/>
      <c r="F55" s="152"/>
      <c r="G55" s="153"/>
      <c r="H55" s="150"/>
      <c r="K55" t="b">
        <f>OR(F10=celC,F10=celD)</f>
        <v>0</v>
      </c>
    </row>
    <row r="56" spans="3:12" x14ac:dyDescent="0.25">
      <c r="D56" t="s">
        <v>337</v>
      </c>
      <c r="K56" t="e">
        <f>OR(K57:K61)</f>
        <v>#N/A</v>
      </c>
    </row>
    <row r="57" spans="3:12" x14ac:dyDescent="0.25">
      <c r="E57" s="152" t="s">
        <v>338</v>
      </c>
      <c r="F57" s="152"/>
      <c r="G57" s="153"/>
      <c r="H57" s="150"/>
      <c r="K57" t="e">
        <f>HLOOKUP($C$5,'Hide Freduc'!$D$3:$CT$22,'n°9 Check-list in situ'!L57,FALSE)</f>
        <v>#N/A</v>
      </c>
      <c r="L57">
        <v>6</v>
      </c>
    </row>
    <row r="58" spans="3:12" x14ac:dyDescent="0.25">
      <c r="E58" s="152" t="s">
        <v>339</v>
      </c>
      <c r="F58" s="152"/>
      <c r="G58" s="153"/>
      <c r="H58" s="150"/>
      <c r="K58" t="e">
        <f>HLOOKUP($C$5,'Hide Freduc'!$D$3:$CT$22,'n°9 Check-list in situ'!L58,FALSE)</f>
        <v>#N/A</v>
      </c>
      <c r="L58">
        <v>7</v>
      </c>
    </row>
    <row r="59" spans="3:12" x14ac:dyDescent="0.25">
      <c r="E59" s="152" t="s">
        <v>340</v>
      </c>
      <c r="F59" s="152"/>
      <c r="G59" s="153"/>
      <c r="H59" s="150"/>
      <c r="K59" t="e">
        <f>HLOOKUP($C$5,'Hide Freduc'!$D$3:$CT$22,'n°9 Check-list in situ'!L59,FALSE)</f>
        <v>#N/A</v>
      </c>
      <c r="L59">
        <v>8</v>
      </c>
    </row>
    <row r="60" spans="3:12" x14ac:dyDescent="0.25">
      <c r="E60" s="152" t="s">
        <v>342</v>
      </c>
      <c r="F60" s="152"/>
      <c r="G60" s="153"/>
      <c r="H60" s="150"/>
      <c r="K60" t="e">
        <f>HLOOKUP($C$5,'Hide Freduc'!$D$3:$CT$22,'n°9 Check-list in situ'!L60,FALSE)</f>
        <v>#N/A</v>
      </c>
      <c r="L60">
        <v>9</v>
      </c>
    </row>
    <row r="61" spans="3:12" x14ac:dyDescent="0.25">
      <c r="E61" s="152" t="s">
        <v>343</v>
      </c>
      <c r="F61" s="152"/>
      <c r="G61" s="153"/>
      <c r="H61" s="150"/>
      <c r="K61" t="e">
        <f>HLOOKUP($C$5,'Hide Freduc'!$D$3:$CT$22,'n°9 Check-list in situ'!L61,FALSE)</f>
        <v>#N/A</v>
      </c>
      <c r="L61">
        <v>10</v>
      </c>
    </row>
    <row r="62" spans="3:12" x14ac:dyDescent="0.25">
      <c r="D62" t="s">
        <v>341</v>
      </c>
      <c r="K62" t="e">
        <f>OR(K63:K65)</f>
        <v>#N/A</v>
      </c>
    </row>
    <row r="63" spans="3:12" x14ac:dyDescent="0.25">
      <c r="E63" s="152" t="s">
        <v>338</v>
      </c>
      <c r="F63" s="152"/>
      <c r="G63" s="153"/>
      <c r="H63" s="150"/>
      <c r="K63" t="e">
        <f>HLOOKUP($C$5,'Hide Freduc'!$D$3:$CT$22,'n°9 Check-list in situ'!L63,FALSE)</f>
        <v>#N/A</v>
      </c>
      <c r="L63">
        <v>12</v>
      </c>
    </row>
    <row r="64" spans="3:12" x14ac:dyDescent="0.25">
      <c r="E64" s="152" t="s">
        <v>339</v>
      </c>
      <c r="F64" s="152"/>
      <c r="G64" s="153"/>
      <c r="H64" s="150"/>
      <c r="K64" t="e">
        <f>HLOOKUP($C$5,'Hide Freduc'!$D$3:$CT$22,'n°9 Check-list in situ'!L64,FALSE)</f>
        <v>#N/A</v>
      </c>
      <c r="L64">
        <v>13</v>
      </c>
    </row>
    <row r="65" spans="3:12" x14ac:dyDescent="0.25">
      <c r="E65" s="152" t="s">
        <v>342</v>
      </c>
      <c r="F65" s="152"/>
      <c r="G65" s="153"/>
      <c r="H65" s="150"/>
      <c r="K65" t="e">
        <f>HLOOKUP($C$5,'Hide Freduc'!$D$3:$CT$22,'n°9 Check-list in situ'!L65,FALSE)</f>
        <v>#N/A</v>
      </c>
      <c r="L65">
        <v>14</v>
      </c>
    </row>
    <row r="66" spans="3:12" x14ac:dyDescent="0.25">
      <c r="D66" t="s">
        <v>344</v>
      </c>
      <c r="K66" t="e">
        <f>OR(K67:K68)</f>
        <v>#N/A</v>
      </c>
    </row>
    <row r="67" spans="3:12" x14ac:dyDescent="0.25">
      <c r="E67" s="152" t="s">
        <v>345</v>
      </c>
      <c r="F67" s="152"/>
      <c r="G67" s="153"/>
      <c r="H67" s="150"/>
      <c r="K67" t="e">
        <f>HLOOKUP($C$5,'Hide Freduc'!$D$3:$CT$22,'n°9 Check-list in situ'!L67,FALSE)</f>
        <v>#N/A</v>
      </c>
      <c r="L67">
        <v>16</v>
      </c>
    </row>
    <row r="68" spans="3:12" x14ac:dyDescent="0.25">
      <c r="E68" s="152" t="s">
        <v>346</v>
      </c>
      <c r="F68" s="152"/>
      <c r="G68" s="153"/>
      <c r="H68" s="150"/>
      <c r="K68" t="e">
        <f>HLOOKUP($C$5,'Hide Freduc'!$D$3:$CT$22,'n°9 Check-list in situ'!L68,FALSE)</f>
        <v>#N/A</v>
      </c>
      <c r="L68">
        <v>17</v>
      </c>
    </row>
    <row r="69" spans="3:12" x14ac:dyDescent="0.25">
      <c r="D69" t="s">
        <v>347</v>
      </c>
      <c r="K69" t="e">
        <f>OR(K70:K71)</f>
        <v>#N/A</v>
      </c>
    </row>
    <row r="70" spans="3:12" x14ac:dyDescent="0.25">
      <c r="E70" s="152" t="s">
        <v>338</v>
      </c>
      <c r="F70" s="152"/>
      <c r="G70" s="153"/>
      <c r="H70" s="150"/>
      <c r="K70" t="e">
        <f>HLOOKUP($C$5,'Hide Freduc'!$D$3:$CT$22,'n°9 Check-list in situ'!L70,FALSE)</f>
        <v>#N/A</v>
      </c>
      <c r="L70">
        <v>19</v>
      </c>
    </row>
    <row r="71" spans="3:12" x14ac:dyDescent="0.25">
      <c r="E71" s="152" t="s">
        <v>339</v>
      </c>
      <c r="F71" s="152"/>
      <c r="G71" s="153"/>
      <c r="H71" s="150"/>
      <c r="K71" t="e">
        <f>HLOOKUP($C$5,'Hide Freduc'!$D$3:$CT$22,'n°9 Check-list in situ'!L71,FALSE)</f>
        <v>#N/A</v>
      </c>
      <c r="L71">
        <v>20</v>
      </c>
    </row>
    <row r="72" spans="3:12" x14ac:dyDescent="0.25">
      <c r="D72" t="s">
        <v>393</v>
      </c>
      <c r="K72" t="e">
        <f>HLOOKUP($C$5,'Hide Freduc'!$D$3:$CT$24,'n°9 Check-list in situ'!L72,FALSE)</f>
        <v>#N/A</v>
      </c>
      <c r="L72">
        <v>21</v>
      </c>
    </row>
    <row r="73" spans="3:12" x14ac:dyDescent="0.25">
      <c r="E73" s="152" t="s">
        <v>394</v>
      </c>
      <c r="F73" s="152"/>
      <c r="G73" s="153"/>
      <c r="H73" s="150"/>
      <c r="K73" t="e">
        <f>HLOOKUP($C$5,'Hide Freduc'!$D$3:$CT$24,'n°9 Check-list in situ'!L73,FALSE)</f>
        <v>#N/A</v>
      </c>
      <c r="L73">
        <v>22</v>
      </c>
    </row>
    <row r="74" spans="3:12" x14ac:dyDescent="0.25">
      <c r="C74" s="1" t="s">
        <v>348</v>
      </c>
    </row>
    <row r="75" spans="3:12" x14ac:dyDescent="0.25">
      <c r="D75" s="152" t="s">
        <v>349</v>
      </c>
      <c r="E75" s="152"/>
      <c r="F75" s="152"/>
      <c r="G75" s="153"/>
      <c r="H75" s="150"/>
    </row>
    <row r="76" spans="3:12" x14ac:dyDescent="0.25">
      <c r="D76" t="s">
        <v>350</v>
      </c>
      <c r="E76" s="152"/>
      <c r="F76" s="152"/>
      <c r="G76" s="153"/>
      <c r="H76" s="150"/>
      <c r="K76" t="b">
        <f>OR(F10=celB,F10=celC,F10=celD)</f>
        <v>0</v>
      </c>
    </row>
  </sheetData>
  <sheetProtection algorithmName="SHA-512" hashValue="UYQQq/XZ9XZo8Ckqn+NbNGMzfDaagnsaWSwQ+NAjkwi5agyGX7sC7ZN4phpwcftkO2RSb2Rx7C2DTKc3ofyCpA==" saltValue="ab04QjQI2IzQxsswKD87kg==" spinCount="100000" sheet="1" objects="1" scenarios="1"/>
  <protectedRanges>
    <protectedRange sqref="F10 F12:G15 F17:G19 F20:F23" name="Range1"/>
  </protectedRanges>
  <mergeCells count="1">
    <mergeCell ref="A2:H2"/>
  </mergeCells>
  <conditionalFormatting sqref="D54:H73">
    <cfRule type="expression" dxfId="2" priority="3">
      <formula>NOT($K54)</formula>
    </cfRule>
  </conditionalFormatting>
  <conditionalFormatting sqref="D76:H76">
    <cfRule type="expression" dxfId="1" priority="2">
      <formula>NOT($K76)</formula>
    </cfRule>
  </conditionalFormatting>
  <conditionalFormatting sqref="D46:H47">
    <cfRule type="expression" dxfId="0" priority="1">
      <formula>NOT($K46)</formula>
    </cfRule>
  </conditionalFormatting>
  <pageMargins left="0.7" right="0.7" top="0.75" bottom="0.75" header="0.3" footer="0.3"/>
  <pageSetup paperSize="9" scale="9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C00-000000000000}">
          <x14:formula1>
            <xm:f>'Hide Names'!$E$3:$E$6</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1:E15"/>
  <sheetViews>
    <sheetView showGridLines="0" zoomScaleNormal="100" workbookViewId="0">
      <selection activeCell="D10" sqref="D10"/>
    </sheetView>
  </sheetViews>
  <sheetFormatPr defaultColWidth="8.7109375" defaultRowHeight="15" x14ac:dyDescent="0.2"/>
  <cols>
    <col min="1" max="1" width="1.28515625" style="245" customWidth="1"/>
    <col min="2" max="2" width="5" style="245" customWidth="1"/>
    <col min="3" max="3" width="32.7109375" style="245" customWidth="1"/>
    <col min="4" max="4" width="39" style="245" customWidth="1"/>
    <col min="5" max="5" width="12.28515625" style="245" customWidth="1"/>
    <col min="6" max="16384" width="8.7109375" style="245"/>
  </cols>
  <sheetData>
    <row r="1" spans="2:5" ht="10.5" customHeight="1" x14ac:dyDescent="0.2"/>
    <row r="2" spans="2:5" s="246" customFormat="1" ht="26.25" customHeight="1" x14ac:dyDescent="0.2">
      <c r="B2" s="266" t="s">
        <v>380</v>
      </c>
      <c r="C2" s="267"/>
      <c r="D2" s="267"/>
      <c r="E2" s="268"/>
    </row>
    <row r="3" spans="2:5" s="247" customFormat="1" ht="15.75" x14ac:dyDescent="0.25">
      <c r="B3" s="269"/>
      <c r="C3" s="270"/>
      <c r="D3" s="270"/>
      <c r="E3" s="271"/>
    </row>
    <row r="4" spans="2:5" s="246" customFormat="1" ht="6" customHeight="1" x14ac:dyDescent="0.2">
      <c r="B4" s="272"/>
      <c r="C4" s="273"/>
      <c r="D4" s="273"/>
      <c r="E4" s="274"/>
    </row>
    <row r="5" spans="2:5" s="246" customFormat="1" x14ac:dyDescent="0.2"/>
    <row r="6" spans="2:5" s="246" customFormat="1" x14ac:dyDescent="0.2">
      <c r="C6" s="246" t="s">
        <v>381</v>
      </c>
    </row>
    <row r="7" spans="2:5" s="246" customFormat="1" x14ac:dyDescent="0.2"/>
    <row r="8" spans="2:5" s="246" customFormat="1" x14ac:dyDescent="0.2"/>
    <row r="9" spans="2:5" ht="15.75" x14ac:dyDescent="0.25">
      <c r="C9" s="248" t="s">
        <v>264</v>
      </c>
    </row>
    <row r="10" spans="2:5" x14ac:dyDescent="0.2">
      <c r="C10" s="249" t="s">
        <v>265</v>
      </c>
      <c r="D10" s="250"/>
    </row>
    <row r="12" spans="2:5" x14ac:dyDescent="0.2">
      <c r="C12" s="249" t="s">
        <v>266</v>
      </c>
      <c r="D12" s="251"/>
    </row>
    <row r="13" spans="2:5" x14ac:dyDescent="0.2">
      <c r="C13" s="249"/>
    </row>
    <row r="14" spans="2:5" x14ac:dyDescent="0.2">
      <c r="C14" s="249" t="s">
        <v>377</v>
      </c>
      <c r="D14" s="252"/>
    </row>
    <row r="15" spans="2:5" ht="15.75" x14ac:dyDescent="0.25">
      <c r="C15" s="248"/>
      <c r="D15" s="248"/>
    </row>
  </sheetData>
  <sheetProtection algorithmName="SHA-512" hashValue="axxFSUbD/xK49wYTjVh9iInFuypjK48vVzZRpzKZ3vbRK+yzl9EeV3FX9cw20tMV/vU3V+IAC77jxsy6EOWxsw==" saltValue="kRVQxBYzD62nQXgouQHuWg==" spinCount="100000" sheet="1" objects="1" scenarios="1"/>
  <protectedRanges>
    <protectedRange sqref="D10 D12 D14" name="Range1"/>
  </protectedRanges>
  <mergeCells count="1">
    <mergeCell ref="B2:E4"/>
  </mergeCells>
  <dataValidations count="1">
    <dataValidation allowBlank="1" showErrorMessage="1" prompt="Nom de la firme" sqref="D10" xr:uid="{00000000-0002-0000-0100-000000000000}"/>
  </dataValidations>
  <printOptions horizontalCentered="1"/>
  <pageMargins left="0.74803149606299213" right="0.74803149606299213" top="0.59055118110236227" bottom="0.98425196850393704" header="0.51181102362204722" footer="0.51181102362204722"/>
  <pageSetup paperSize="9" scale="50"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sheetPr>
  <dimension ref="A1:R28"/>
  <sheetViews>
    <sheetView tabSelected="1" zoomScale="80" zoomScaleNormal="80" workbookViewId="0">
      <selection activeCell="F40" sqref="F40"/>
    </sheetView>
  </sheetViews>
  <sheetFormatPr defaultRowHeight="15" x14ac:dyDescent="0.2"/>
  <cols>
    <col min="1" max="1" width="1.7109375" style="119" customWidth="1"/>
    <col min="2" max="2" width="21" style="119" customWidth="1"/>
    <col min="3" max="3" width="26.28515625" style="119" customWidth="1"/>
    <col min="4" max="7" width="15.42578125" style="119" customWidth="1"/>
    <col min="8" max="11" width="21.7109375" style="119" customWidth="1"/>
    <col min="12" max="12" width="55.7109375" style="119" customWidth="1"/>
    <col min="13" max="13" width="15" style="128" customWidth="1"/>
    <col min="14" max="15" width="18" style="128" customWidth="1"/>
    <col min="16" max="17" width="19.5703125" style="119" customWidth="1"/>
    <col min="18" max="18" width="19.5703125" style="119" bestFit="1" customWidth="1"/>
    <col min="19" max="234" width="8.7109375" style="119"/>
    <col min="235" max="235" width="1.7109375" style="119" customWidth="1"/>
    <col min="236" max="236" width="21" style="119" customWidth="1"/>
    <col min="237" max="237" width="14.28515625" style="119" customWidth="1"/>
    <col min="238" max="238" width="27.28515625" style="119" customWidth="1"/>
    <col min="239" max="245" width="15.42578125" style="119" customWidth="1"/>
    <col min="246" max="246" width="11.5703125" style="119" customWidth="1"/>
    <col min="247" max="247" width="12.42578125" style="119" customWidth="1"/>
    <col min="248" max="253" width="13.28515625" style="119" customWidth="1"/>
    <col min="254" max="254" width="21.28515625" style="119" bestFit="1" customWidth="1"/>
    <col min="255" max="256" width="13.28515625" style="119" customWidth="1"/>
    <col min="257" max="257" width="21.28515625" style="119" bestFit="1" customWidth="1"/>
    <col min="258" max="259" width="13.28515625" style="119" customWidth="1"/>
    <col min="260" max="260" width="21.28515625" style="119" bestFit="1" customWidth="1"/>
    <col min="261" max="262" width="13.28515625" style="119" customWidth="1"/>
    <col min="263" max="263" width="21.28515625" style="119" bestFit="1" customWidth="1"/>
    <col min="264" max="265" width="13.28515625" style="119" customWidth="1"/>
    <col min="266" max="266" width="21.28515625" style="119" bestFit="1" customWidth="1"/>
    <col min="267" max="268" width="13.28515625" style="119" customWidth="1"/>
    <col min="269" max="269" width="13.5703125" style="119" bestFit="1" customWidth="1"/>
    <col min="270" max="270" width="19.7109375" style="119" bestFit="1" customWidth="1"/>
    <col min="271" max="271" width="8.7109375" style="119"/>
    <col min="272" max="274" width="0" style="119" hidden="1" customWidth="1"/>
    <col min="275" max="275" width="10.7109375" style="119" customWidth="1"/>
    <col min="276" max="490" width="8.7109375" style="119"/>
    <col min="491" max="491" width="1.7109375" style="119" customWidth="1"/>
    <col min="492" max="492" width="21" style="119" customWidth="1"/>
    <col min="493" max="493" width="14.28515625" style="119" customWidth="1"/>
    <col min="494" max="494" width="27.28515625" style="119" customWidth="1"/>
    <col min="495" max="501" width="15.42578125" style="119" customWidth="1"/>
    <col min="502" max="502" width="11.5703125" style="119" customWidth="1"/>
    <col min="503" max="503" width="12.42578125" style="119" customWidth="1"/>
    <col min="504" max="509" width="13.28515625" style="119" customWidth="1"/>
    <col min="510" max="510" width="21.28515625" style="119" bestFit="1" customWidth="1"/>
    <col min="511" max="512" width="13.28515625" style="119" customWidth="1"/>
    <col min="513" max="513" width="21.28515625" style="119" bestFit="1" customWidth="1"/>
    <col min="514" max="515" width="13.28515625" style="119" customWidth="1"/>
    <col min="516" max="516" width="21.28515625" style="119" bestFit="1" customWidth="1"/>
    <col min="517" max="518" width="13.28515625" style="119" customWidth="1"/>
    <col min="519" max="519" width="21.28515625" style="119" bestFit="1" customWidth="1"/>
    <col min="520" max="521" width="13.28515625" style="119" customWidth="1"/>
    <col min="522" max="522" width="21.28515625" style="119" bestFit="1" customWidth="1"/>
    <col min="523" max="524" width="13.28515625" style="119" customWidth="1"/>
    <col min="525" max="525" width="13.5703125" style="119" bestFit="1" customWidth="1"/>
    <col min="526" max="526" width="19.7109375" style="119" bestFit="1" customWidth="1"/>
    <col min="527" max="527" width="8.7109375" style="119"/>
    <col min="528" max="530" width="0" style="119" hidden="1" customWidth="1"/>
    <col min="531" max="531" width="10.7109375" style="119" customWidth="1"/>
    <col min="532" max="746" width="8.7109375" style="119"/>
    <col min="747" max="747" width="1.7109375" style="119" customWidth="1"/>
    <col min="748" max="748" width="21" style="119" customWidth="1"/>
    <col min="749" max="749" width="14.28515625" style="119" customWidth="1"/>
    <col min="750" max="750" width="27.28515625" style="119" customWidth="1"/>
    <col min="751" max="757" width="15.42578125" style="119" customWidth="1"/>
    <col min="758" max="758" width="11.5703125" style="119" customWidth="1"/>
    <col min="759" max="759" width="12.42578125" style="119" customWidth="1"/>
    <col min="760" max="765" width="13.28515625" style="119" customWidth="1"/>
    <col min="766" max="766" width="21.28515625" style="119" bestFit="1" customWidth="1"/>
    <col min="767" max="768" width="13.28515625" style="119" customWidth="1"/>
    <col min="769" max="769" width="21.28515625" style="119" bestFit="1" customWidth="1"/>
    <col min="770" max="771" width="13.28515625" style="119" customWidth="1"/>
    <col min="772" max="772" width="21.28515625" style="119" bestFit="1" customWidth="1"/>
    <col min="773" max="774" width="13.28515625" style="119" customWidth="1"/>
    <col min="775" max="775" width="21.28515625" style="119" bestFit="1" customWidth="1"/>
    <col min="776" max="777" width="13.28515625" style="119" customWidth="1"/>
    <col min="778" max="778" width="21.28515625" style="119" bestFit="1" customWidth="1"/>
    <col min="779" max="780" width="13.28515625" style="119" customWidth="1"/>
    <col min="781" max="781" width="13.5703125" style="119" bestFit="1" customWidth="1"/>
    <col min="782" max="782" width="19.7109375" style="119" bestFit="1" customWidth="1"/>
    <col min="783" max="783" width="8.7109375" style="119"/>
    <col min="784" max="786" width="0" style="119" hidden="1" customWidth="1"/>
    <col min="787" max="787" width="10.7109375" style="119" customWidth="1"/>
    <col min="788" max="1002" width="8.7109375" style="119"/>
    <col min="1003" max="1003" width="1.7109375" style="119" customWidth="1"/>
    <col min="1004" max="1004" width="21" style="119" customWidth="1"/>
    <col min="1005" max="1005" width="14.28515625" style="119" customWidth="1"/>
    <col min="1006" max="1006" width="27.28515625" style="119" customWidth="1"/>
    <col min="1007" max="1013" width="15.42578125" style="119" customWidth="1"/>
    <col min="1014" max="1014" width="11.5703125" style="119" customWidth="1"/>
    <col min="1015" max="1015" width="12.42578125" style="119" customWidth="1"/>
    <col min="1016" max="1021" width="13.28515625" style="119" customWidth="1"/>
    <col min="1022" max="1022" width="21.28515625" style="119" bestFit="1" customWidth="1"/>
    <col min="1023" max="1024" width="13.28515625" style="119" customWidth="1"/>
    <col min="1025" max="1025" width="21.28515625" style="119" bestFit="1" customWidth="1"/>
    <col min="1026" max="1027" width="13.28515625" style="119" customWidth="1"/>
    <col min="1028" max="1028" width="21.28515625" style="119" bestFit="1" customWidth="1"/>
    <col min="1029" max="1030" width="13.28515625" style="119" customWidth="1"/>
    <col min="1031" max="1031" width="21.28515625" style="119" bestFit="1" customWidth="1"/>
    <col min="1032" max="1033" width="13.28515625" style="119" customWidth="1"/>
    <col min="1034" max="1034" width="21.28515625" style="119" bestFit="1" customWidth="1"/>
    <col min="1035" max="1036" width="13.28515625" style="119" customWidth="1"/>
    <col min="1037" max="1037" width="13.5703125" style="119" bestFit="1" customWidth="1"/>
    <col min="1038" max="1038" width="19.7109375" style="119" bestFit="1" customWidth="1"/>
    <col min="1039" max="1039" width="8.7109375" style="119"/>
    <col min="1040" max="1042" width="0" style="119" hidden="1" customWidth="1"/>
    <col min="1043" max="1043" width="10.7109375" style="119" customWidth="1"/>
    <col min="1044" max="1258" width="8.7109375" style="119"/>
    <col min="1259" max="1259" width="1.7109375" style="119" customWidth="1"/>
    <col min="1260" max="1260" width="21" style="119" customWidth="1"/>
    <col min="1261" max="1261" width="14.28515625" style="119" customWidth="1"/>
    <col min="1262" max="1262" width="27.28515625" style="119" customWidth="1"/>
    <col min="1263" max="1269" width="15.42578125" style="119" customWidth="1"/>
    <col min="1270" max="1270" width="11.5703125" style="119" customWidth="1"/>
    <col min="1271" max="1271" width="12.42578125" style="119" customWidth="1"/>
    <col min="1272" max="1277" width="13.28515625" style="119" customWidth="1"/>
    <col min="1278" max="1278" width="21.28515625" style="119" bestFit="1" customWidth="1"/>
    <col min="1279" max="1280" width="13.28515625" style="119" customWidth="1"/>
    <col min="1281" max="1281" width="21.28515625" style="119" bestFit="1" customWidth="1"/>
    <col min="1282" max="1283" width="13.28515625" style="119" customWidth="1"/>
    <col min="1284" max="1284" width="21.28515625" style="119" bestFit="1" customWidth="1"/>
    <col min="1285" max="1286" width="13.28515625" style="119" customWidth="1"/>
    <col min="1287" max="1287" width="21.28515625" style="119" bestFit="1" customWidth="1"/>
    <col min="1288" max="1289" width="13.28515625" style="119" customWidth="1"/>
    <col min="1290" max="1290" width="21.28515625" style="119" bestFit="1" customWidth="1"/>
    <col min="1291" max="1292" width="13.28515625" style="119" customWidth="1"/>
    <col min="1293" max="1293" width="13.5703125" style="119" bestFit="1" customWidth="1"/>
    <col min="1294" max="1294" width="19.7109375" style="119" bestFit="1" customWidth="1"/>
    <col min="1295" max="1295" width="8.7109375" style="119"/>
    <col min="1296" max="1298" width="0" style="119" hidden="1" customWidth="1"/>
    <col min="1299" max="1299" width="10.7109375" style="119" customWidth="1"/>
    <col min="1300" max="1514" width="8.7109375" style="119"/>
    <col min="1515" max="1515" width="1.7109375" style="119" customWidth="1"/>
    <col min="1516" max="1516" width="21" style="119" customWidth="1"/>
    <col min="1517" max="1517" width="14.28515625" style="119" customWidth="1"/>
    <col min="1518" max="1518" width="27.28515625" style="119" customWidth="1"/>
    <col min="1519" max="1525" width="15.42578125" style="119" customWidth="1"/>
    <col min="1526" max="1526" width="11.5703125" style="119" customWidth="1"/>
    <col min="1527" max="1527" width="12.42578125" style="119" customWidth="1"/>
    <col min="1528" max="1533" width="13.28515625" style="119" customWidth="1"/>
    <col min="1534" max="1534" width="21.28515625" style="119" bestFit="1" customWidth="1"/>
    <col min="1535" max="1536" width="13.28515625" style="119" customWidth="1"/>
    <col min="1537" max="1537" width="21.28515625" style="119" bestFit="1" customWidth="1"/>
    <col min="1538" max="1539" width="13.28515625" style="119" customWidth="1"/>
    <col min="1540" max="1540" width="21.28515625" style="119" bestFit="1" customWidth="1"/>
    <col min="1541" max="1542" width="13.28515625" style="119" customWidth="1"/>
    <col min="1543" max="1543" width="21.28515625" style="119" bestFit="1" customWidth="1"/>
    <col min="1544" max="1545" width="13.28515625" style="119" customWidth="1"/>
    <col min="1546" max="1546" width="21.28515625" style="119" bestFit="1" customWidth="1"/>
    <col min="1547" max="1548" width="13.28515625" style="119" customWidth="1"/>
    <col min="1549" max="1549" width="13.5703125" style="119" bestFit="1" customWidth="1"/>
    <col min="1550" max="1550" width="19.7109375" style="119" bestFit="1" customWidth="1"/>
    <col min="1551" max="1551" width="8.7109375" style="119"/>
    <col min="1552" max="1554" width="0" style="119" hidden="1" customWidth="1"/>
    <col min="1555" max="1555" width="10.7109375" style="119" customWidth="1"/>
    <col min="1556" max="1770" width="8.7109375" style="119"/>
    <col min="1771" max="1771" width="1.7109375" style="119" customWidth="1"/>
    <col min="1772" max="1772" width="21" style="119" customWidth="1"/>
    <col min="1773" max="1773" width="14.28515625" style="119" customWidth="1"/>
    <col min="1774" max="1774" width="27.28515625" style="119" customWidth="1"/>
    <col min="1775" max="1781" width="15.42578125" style="119" customWidth="1"/>
    <col min="1782" max="1782" width="11.5703125" style="119" customWidth="1"/>
    <col min="1783" max="1783" width="12.42578125" style="119" customWidth="1"/>
    <col min="1784" max="1789" width="13.28515625" style="119" customWidth="1"/>
    <col min="1790" max="1790" width="21.28515625" style="119" bestFit="1" customWidth="1"/>
    <col min="1791" max="1792" width="13.28515625" style="119" customWidth="1"/>
    <col min="1793" max="1793" width="21.28515625" style="119" bestFit="1" customWidth="1"/>
    <col min="1794" max="1795" width="13.28515625" style="119" customWidth="1"/>
    <col min="1796" max="1796" width="21.28515625" style="119" bestFit="1" customWidth="1"/>
    <col min="1797" max="1798" width="13.28515625" style="119" customWidth="1"/>
    <col min="1799" max="1799" width="21.28515625" style="119" bestFit="1" customWidth="1"/>
    <col min="1800" max="1801" width="13.28515625" style="119" customWidth="1"/>
    <col min="1802" max="1802" width="21.28515625" style="119" bestFit="1" customWidth="1"/>
    <col min="1803" max="1804" width="13.28515625" style="119" customWidth="1"/>
    <col min="1805" max="1805" width="13.5703125" style="119" bestFit="1" customWidth="1"/>
    <col min="1806" max="1806" width="19.7109375" style="119" bestFit="1" customWidth="1"/>
    <col min="1807" max="1807" width="8.7109375" style="119"/>
    <col min="1808" max="1810" width="0" style="119" hidden="1" customWidth="1"/>
    <col min="1811" max="1811" width="10.7109375" style="119" customWidth="1"/>
    <col min="1812" max="2026" width="8.7109375" style="119"/>
    <col min="2027" max="2027" width="1.7109375" style="119" customWidth="1"/>
    <col min="2028" max="2028" width="21" style="119" customWidth="1"/>
    <col min="2029" max="2029" width="14.28515625" style="119" customWidth="1"/>
    <col min="2030" max="2030" width="27.28515625" style="119" customWidth="1"/>
    <col min="2031" max="2037" width="15.42578125" style="119" customWidth="1"/>
    <col min="2038" max="2038" width="11.5703125" style="119" customWidth="1"/>
    <col min="2039" max="2039" width="12.42578125" style="119" customWidth="1"/>
    <col min="2040" max="2045" width="13.28515625" style="119" customWidth="1"/>
    <col min="2046" max="2046" width="21.28515625" style="119" bestFit="1" customWidth="1"/>
    <col min="2047" max="2048" width="13.28515625" style="119" customWidth="1"/>
    <col min="2049" max="2049" width="21.28515625" style="119" bestFit="1" customWidth="1"/>
    <col min="2050" max="2051" width="13.28515625" style="119" customWidth="1"/>
    <col min="2052" max="2052" width="21.28515625" style="119" bestFit="1" customWidth="1"/>
    <col min="2053" max="2054" width="13.28515625" style="119" customWidth="1"/>
    <col min="2055" max="2055" width="21.28515625" style="119" bestFit="1" customWidth="1"/>
    <col min="2056" max="2057" width="13.28515625" style="119" customWidth="1"/>
    <col min="2058" max="2058" width="21.28515625" style="119" bestFit="1" customWidth="1"/>
    <col min="2059" max="2060" width="13.28515625" style="119" customWidth="1"/>
    <col min="2061" max="2061" width="13.5703125" style="119" bestFit="1" customWidth="1"/>
    <col min="2062" max="2062" width="19.7109375" style="119" bestFit="1" customWidth="1"/>
    <col min="2063" max="2063" width="8.7109375" style="119"/>
    <col min="2064" max="2066" width="0" style="119" hidden="1" customWidth="1"/>
    <col min="2067" max="2067" width="10.7109375" style="119" customWidth="1"/>
    <col min="2068" max="2282" width="8.7109375" style="119"/>
    <col min="2283" max="2283" width="1.7109375" style="119" customWidth="1"/>
    <col min="2284" max="2284" width="21" style="119" customWidth="1"/>
    <col min="2285" max="2285" width="14.28515625" style="119" customWidth="1"/>
    <col min="2286" max="2286" width="27.28515625" style="119" customWidth="1"/>
    <col min="2287" max="2293" width="15.42578125" style="119" customWidth="1"/>
    <col min="2294" max="2294" width="11.5703125" style="119" customWidth="1"/>
    <col min="2295" max="2295" width="12.42578125" style="119" customWidth="1"/>
    <col min="2296" max="2301" width="13.28515625" style="119" customWidth="1"/>
    <col min="2302" max="2302" width="21.28515625" style="119" bestFit="1" customWidth="1"/>
    <col min="2303" max="2304" width="13.28515625" style="119" customWidth="1"/>
    <col min="2305" max="2305" width="21.28515625" style="119" bestFit="1" customWidth="1"/>
    <col min="2306" max="2307" width="13.28515625" style="119" customWidth="1"/>
    <col min="2308" max="2308" width="21.28515625" style="119" bestFit="1" customWidth="1"/>
    <col min="2309" max="2310" width="13.28515625" style="119" customWidth="1"/>
    <col min="2311" max="2311" width="21.28515625" style="119" bestFit="1" customWidth="1"/>
    <col min="2312" max="2313" width="13.28515625" style="119" customWidth="1"/>
    <col min="2314" max="2314" width="21.28515625" style="119" bestFit="1" customWidth="1"/>
    <col min="2315" max="2316" width="13.28515625" style="119" customWidth="1"/>
    <col min="2317" max="2317" width="13.5703125" style="119" bestFit="1" customWidth="1"/>
    <col min="2318" max="2318" width="19.7109375" style="119" bestFit="1" customWidth="1"/>
    <col min="2319" max="2319" width="8.7109375" style="119"/>
    <col min="2320" max="2322" width="0" style="119" hidden="1" customWidth="1"/>
    <col min="2323" max="2323" width="10.7109375" style="119" customWidth="1"/>
    <col min="2324" max="2538" width="8.7109375" style="119"/>
    <col min="2539" max="2539" width="1.7109375" style="119" customWidth="1"/>
    <col min="2540" max="2540" width="21" style="119" customWidth="1"/>
    <col min="2541" max="2541" width="14.28515625" style="119" customWidth="1"/>
    <col min="2542" max="2542" width="27.28515625" style="119" customWidth="1"/>
    <col min="2543" max="2549" width="15.42578125" style="119" customWidth="1"/>
    <col min="2550" max="2550" width="11.5703125" style="119" customWidth="1"/>
    <col min="2551" max="2551" width="12.42578125" style="119" customWidth="1"/>
    <col min="2552" max="2557" width="13.28515625" style="119" customWidth="1"/>
    <col min="2558" max="2558" width="21.28515625" style="119" bestFit="1" customWidth="1"/>
    <col min="2559" max="2560" width="13.28515625" style="119" customWidth="1"/>
    <col min="2561" max="2561" width="21.28515625" style="119" bestFit="1" customWidth="1"/>
    <col min="2562" max="2563" width="13.28515625" style="119" customWidth="1"/>
    <col min="2564" max="2564" width="21.28515625" style="119" bestFit="1" customWidth="1"/>
    <col min="2565" max="2566" width="13.28515625" style="119" customWidth="1"/>
    <col min="2567" max="2567" width="21.28515625" style="119" bestFit="1" customWidth="1"/>
    <col min="2568" max="2569" width="13.28515625" style="119" customWidth="1"/>
    <col min="2570" max="2570" width="21.28515625" style="119" bestFit="1" customWidth="1"/>
    <col min="2571" max="2572" width="13.28515625" style="119" customWidth="1"/>
    <col min="2573" max="2573" width="13.5703125" style="119" bestFit="1" customWidth="1"/>
    <col min="2574" max="2574" width="19.7109375" style="119" bestFit="1" customWidth="1"/>
    <col min="2575" max="2575" width="8.7109375" style="119"/>
    <col min="2576" max="2578" width="0" style="119" hidden="1" customWidth="1"/>
    <col min="2579" max="2579" width="10.7109375" style="119" customWidth="1"/>
    <col min="2580" max="2794" width="8.7109375" style="119"/>
    <col min="2795" max="2795" width="1.7109375" style="119" customWidth="1"/>
    <col min="2796" max="2796" width="21" style="119" customWidth="1"/>
    <col min="2797" max="2797" width="14.28515625" style="119" customWidth="1"/>
    <col min="2798" max="2798" width="27.28515625" style="119" customWidth="1"/>
    <col min="2799" max="2805" width="15.42578125" style="119" customWidth="1"/>
    <col min="2806" max="2806" width="11.5703125" style="119" customWidth="1"/>
    <col min="2807" max="2807" width="12.42578125" style="119" customWidth="1"/>
    <col min="2808" max="2813" width="13.28515625" style="119" customWidth="1"/>
    <col min="2814" max="2814" width="21.28515625" style="119" bestFit="1" customWidth="1"/>
    <col min="2815" max="2816" width="13.28515625" style="119" customWidth="1"/>
    <col min="2817" max="2817" width="21.28515625" style="119" bestFit="1" customWidth="1"/>
    <col min="2818" max="2819" width="13.28515625" style="119" customWidth="1"/>
    <col min="2820" max="2820" width="21.28515625" style="119" bestFit="1" customWidth="1"/>
    <col min="2821" max="2822" width="13.28515625" style="119" customWidth="1"/>
    <col min="2823" max="2823" width="21.28515625" style="119" bestFit="1" customWidth="1"/>
    <col min="2824" max="2825" width="13.28515625" style="119" customWidth="1"/>
    <col min="2826" max="2826" width="21.28515625" style="119" bestFit="1" customWidth="1"/>
    <col min="2827" max="2828" width="13.28515625" style="119" customWidth="1"/>
    <col min="2829" max="2829" width="13.5703125" style="119" bestFit="1" customWidth="1"/>
    <col min="2830" max="2830" width="19.7109375" style="119" bestFit="1" customWidth="1"/>
    <col min="2831" max="2831" width="8.7109375" style="119"/>
    <col min="2832" max="2834" width="0" style="119" hidden="1" customWidth="1"/>
    <col min="2835" max="2835" width="10.7109375" style="119" customWidth="1"/>
    <col min="2836" max="3050" width="8.7109375" style="119"/>
    <col min="3051" max="3051" width="1.7109375" style="119" customWidth="1"/>
    <col min="3052" max="3052" width="21" style="119" customWidth="1"/>
    <col min="3053" max="3053" width="14.28515625" style="119" customWidth="1"/>
    <col min="3054" max="3054" width="27.28515625" style="119" customWidth="1"/>
    <col min="3055" max="3061" width="15.42578125" style="119" customWidth="1"/>
    <col min="3062" max="3062" width="11.5703125" style="119" customWidth="1"/>
    <col min="3063" max="3063" width="12.42578125" style="119" customWidth="1"/>
    <col min="3064" max="3069" width="13.28515625" style="119" customWidth="1"/>
    <col min="3070" max="3070" width="21.28515625" style="119" bestFit="1" customWidth="1"/>
    <col min="3071" max="3072" width="13.28515625" style="119" customWidth="1"/>
    <col min="3073" max="3073" width="21.28515625" style="119" bestFit="1" customWidth="1"/>
    <col min="3074" max="3075" width="13.28515625" style="119" customWidth="1"/>
    <col min="3076" max="3076" width="21.28515625" style="119" bestFit="1" customWidth="1"/>
    <col min="3077" max="3078" width="13.28515625" style="119" customWidth="1"/>
    <col min="3079" max="3079" width="21.28515625" style="119" bestFit="1" customWidth="1"/>
    <col min="3080" max="3081" width="13.28515625" style="119" customWidth="1"/>
    <col min="3082" max="3082" width="21.28515625" style="119" bestFit="1" customWidth="1"/>
    <col min="3083" max="3084" width="13.28515625" style="119" customWidth="1"/>
    <col min="3085" max="3085" width="13.5703125" style="119" bestFit="1" customWidth="1"/>
    <col min="3086" max="3086" width="19.7109375" style="119" bestFit="1" customWidth="1"/>
    <col min="3087" max="3087" width="8.7109375" style="119"/>
    <col min="3088" max="3090" width="0" style="119" hidden="1" customWidth="1"/>
    <col min="3091" max="3091" width="10.7109375" style="119" customWidth="1"/>
    <col min="3092" max="3306" width="8.7109375" style="119"/>
    <col min="3307" max="3307" width="1.7109375" style="119" customWidth="1"/>
    <col min="3308" max="3308" width="21" style="119" customWidth="1"/>
    <col min="3309" max="3309" width="14.28515625" style="119" customWidth="1"/>
    <col min="3310" max="3310" width="27.28515625" style="119" customWidth="1"/>
    <col min="3311" max="3317" width="15.42578125" style="119" customWidth="1"/>
    <col min="3318" max="3318" width="11.5703125" style="119" customWidth="1"/>
    <col min="3319" max="3319" width="12.42578125" style="119" customWidth="1"/>
    <col min="3320" max="3325" width="13.28515625" style="119" customWidth="1"/>
    <col min="3326" max="3326" width="21.28515625" style="119" bestFit="1" customWidth="1"/>
    <col min="3327" max="3328" width="13.28515625" style="119" customWidth="1"/>
    <col min="3329" max="3329" width="21.28515625" style="119" bestFit="1" customWidth="1"/>
    <col min="3330" max="3331" width="13.28515625" style="119" customWidth="1"/>
    <col min="3332" max="3332" width="21.28515625" style="119" bestFit="1" customWidth="1"/>
    <col min="3333" max="3334" width="13.28515625" style="119" customWidth="1"/>
    <col min="3335" max="3335" width="21.28515625" style="119" bestFit="1" customWidth="1"/>
    <col min="3336" max="3337" width="13.28515625" style="119" customWidth="1"/>
    <col min="3338" max="3338" width="21.28515625" style="119" bestFit="1" customWidth="1"/>
    <col min="3339" max="3340" width="13.28515625" style="119" customWidth="1"/>
    <col min="3341" max="3341" width="13.5703125" style="119" bestFit="1" customWidth="1"/>
    <col min="3342" max="3342" width="19.7109375" style="119" bestFit="1" customWidth="1"/>
    <col min="3343" max="3343" width="8.7109375" style="119"/>
    <col min="3344" max="3346" width="0" style="119" hidden="1" customWidth="1"/>
    <col min="3347" max="3347" width="10.7109375" style="119" customWidth="1"/>
    <col min="3348" max="3562" width="8.7109375" style="119"/>
    <col min="3563" max="3563" width="1.7109375" style="119" customWidth="1"/>
    <col min="3564" max="3564" width="21" style="119" customWidth="1"/>
    <col min="3565" max="3565" width="14.28515625" style="119" customWidth="1"/>
    <col min="3566" max="3566" width="27.28515625" style="119" customWidth="1"/>
    <col min="3567" max="3573" width="15.42578125" style="119" customWidth="1"/>
    <col min="3574" max="3574" width="11.5703125" style="119" customWidth="1"/>
    <col min="3575" max="3575" width="12.42578125" style="119" customWidth="1"/>
    <col min="3576" max="3581" width="13.28515625" style="119" customWidth="1"/>
    <col min="3582" max="3582" width="21.28515625" style="119" bestFit="1" customWidth="1"/>
    <col min="3583" max="3584" width="13.28515625" style="119" customWidth="1"/>
    <col min="3585" max="3585" width="21.28515625" style="119" bestFit="1" customWidth="1"/>
    <col min="3586" max="3587" width="13.28515625" style="119" customWidth="1"/>
    <col min="3588" max="3588" width="21.28515625" style="119" bestFit="1" customWidth="1"/>
    <col min="3589" max="3590" width="13.28515625" style="119" customWidth="1"/>
    <col min="3591" max="3591" width="21.28515625" style="119" bestFit="1" customWidth="1"/>
    <col min="3592" max="3593" width="13.28515625" style="119" customWidth="1"/>
    <col min="3594" max="3594" width="21.28515625" style="119" bestFit="1" customWidth="1"/>
    <col min="3595" max="3596" width="13.28515625" style="119" customWidth="1"/>
    <col min="3597" max="3597" width="13.5703125" style="119" bestFit="1" customWidth="1"/>
    <col min="3598" max="3598" width="19.7109375" style="119" bestFit="1" customWidth="1"/>
    <col min="3599" max="3599" width="8.7109375" style="119"/>
    <col min="3600" max="3602" width="0" style="119" hidden="1" customWidth="1"/>
    <col min="3603" max="3603" width="10.7109375" style="119" customWidth="1"/>
    <col min="3604" max="3818" width="8.7109375" style="119"/>
    <col min="3819" max="3819" width="1.7109375" style="119" customWidth="1"/>
    <col min="3820" max="3820" width="21" style="119" customWidth="1"/>
    <col min="3821" max="3821" width="14.28515625" style="119" customWidth="1"/>
    <col min="3822" max="3822" width="27.28515625" style="119" customWidth="1"/>
    <col min="3823" max="3829" width="15.42578125" style="119" customWidth="1"/>
    <col min="3830" max="3830" width="11.5703125" style="119" customWidth="1"/>
    <col min="3831" max="3831" width="12.42578125" style="119" customWidth="1"/>
    <col min="3832" max="3837" width="13.28515625" style="119" customWidth="1"/>
    <col min="3838" max="3838" width="21.28515625" style="119" bestFit="1" customWidth="1"/>
    <col min="3839" max="3840" width="13.28515625" style="119" customWidth="1"/>
    <col min="3841" max="3841" width="21.28515625" style="119" bestFit="1" customWidth="1"/>
    <col min="3842" max="3843" width="13.28515625" style="119" customWidth="1"/>
    <col min="3844" max="3844" width="21.28515625" style="119" bestFit="1" customWidth="1"/>
    <col min="3845" max="3846" width="13.28515625" style="119" customWidth="1"/>
    <col min="3847" max="3847" width="21.28515625" style="119" bestFit="1" customWidth="1"/>
    <col min="3848" max="3849" width="13.28515625" style="119" customWidth="1"/>
    <col min="3850" max="3850" width="21.28515625" style="119" bestFit="1" customWidth="1"/>
    <col min="3851" max="3852" width="13.28515625" style="119" customWidth="1"/>
    <col min="3853" max="3853" width="13.5703125" style="119" bestFit="1" customWidth="1"/>
    <col min="3854" max="3854" width="19.7109375" style="119" bestFit="1" customWidth="1"/>
    <col min="3855" max="3855" width="8.7109375" style="119"/>
    <col min="3856" max="3858" width="0" style="119" hidden="1" customWidth="1"/>
    <col min="3859" max="3859" width="10.7109375" style="119" customWidth="1"/>
    <col min="3860" max="4074" width="8.7109375" style="119"/>
    <col min="4075" max="4075" width="1.7109375" style="119" customWidth="1"/>
    <col min="4076" max="4076" width="21" style="119" customWidth="1"/>
    <col min="4077" max="4077" width="14.28515625" style="119" customWidth="1"/>
    <col min="4078" max="4078" width="27.28515625" style="119" customWidth="1"/>
    <col min="4079" max="4085" width="15.42578125" style="119" customWidth="1"/>
    <col min="4086" max="4086" width="11.5703125" style="119" customWidth="1"/>
    <col min="4087" max="4087" width="12.42578125" style="119" customWidth="1"/>
    <col min="4088" max="4093" width="13.28515625" style="119" customWidth="1"/>
    <col min="4094" max="4094" width="21.28515625" style="119" bestFit="1" customWidth="1"/>
    <col min="4095" max="4096" width="13.28515625" style="119" customWidth="1"/>
    <col min="4097" max="4097" width="21.28515625" style="119" bestFit="1" customWidth="1"/>
    <col min="4098" max="4099" width="13.28515625" style="119" customWidth="1"/>
    <col min="4100" max="4100" width="21.28515625" style="119" bestFit="1" customWidth="1"/>
    <col min="4101" max="4102" width="13.28515625" style="119" customWidth="1"/>
    <col min="4103" max="4103" width="21.28515625" style="119" bestFit="1" customWidth="1"/>
    <col min="4104" max="4105" width="13.28515625" style="119" customWidth="1"/>
    <col min="4106" max="4106" width="21.28515625" style="119" bestFit="1" customWidth="1"/>
    <col min="4107" max="4108" width="13.28515625" style="119" customWidth="1"/>
    <col min="4109" max="4109" width="13.5703125" style="119" bestFit="1" customWidth="1"/>
    <col min="4110" max="4110" width="19.7109375" style="119" bestFit="1" customWidth="1"/>
    <col min="4111" max="4111" width="8.7109375" style="119"/>
    <col min="4112" max="4114" width="0" style="119" hidden="1" customWidth="1"/>
    <col min="4115" max="4115" width="10.7109375" style="119" customWidth="1"/>
    <col min="4116" max="4330" width="8.7109375" style="119"/>
    <col min="4331" max="4331" width="1.7109375" style="119" customWidth="1"/>
    <col min="4332" max="4332" width="21" style="119" customWidth="1"/>
    <col min="4333" max="4333" width="14.28515625" style="119" customWidth="1"/>
    <col min="4334" max="4334" width="27.28515625" style="119" customWidth="1"/>
    <col min="4335" max="4341" width="15.42578125" style="119" customWidth="1"/>
    <col min="4342" max="4342" width="11.5703125" style="119" customWidth="1"/>
    <col min="4343" max="4343" width="12.42578125" style="119" customWidth="1"/>
    <col min="4344" max="4349" width="13.28515625" style="119" customWidth="1"/>
    <col min="4350" max="4350" width="21.28515625" style="119" bestFit="1" customWidth="1"/>
    <col min="4351" max="4352" width="13.28515625" style="119" customWidth="1"/>
    <col min="4353" max="4353" width="21.28515625" style="119" bestFit="1" customWidth="1"/>
    <col min="4354" max="4355" width="13.28515625" style="119" customWidth="1"/>
    <col min="4356" max="4356" width="21.28515625" style="119" bestFit="1" customWidth="1"/>
    <col min="4357" max="4358" width="13.28515625" style="119" customWidth="1"/>
    <col min="4359" max="4359" width="21.28515625" style="119" bestFit="1" customWidth="1"/>
    <col min="4360" max="4361" width="13.28515625" style="119" customWidth="1"/>
    <col min="4362" max="4362" width="21.28515625" style="119" bestFit="1" customWidth="1"/>
    <col min="4363" max="4364" width="13.28515625" style="119" customWidth="1"/>
    <col min="4365" max="4365" width="13.5703125" style="119" bestFit="1" customWidth="1"/>
    <col min="4366" max="4366" width="19.7109375" style="119" bestFit="1" customWidth="1"/>
    <col min="4367" max="4367" width="8.7109375" style="119"/>
    <col min="4368" max="4370" width="0" style="119" hidden="1" customWidth="1"/>
    <col min="4371" max="4371" width="10.7109375" style="119" customWidth="1"/>
    <col min="4372" max="4586" width="8.7109375" style="119"/>
    <col min="4587" max="4587" width="1.7109375" style="119" customWidth="1"/>
    <col min="4588" max="4588" width="21" style="119" customWidth="1"/>
    <col min="4589" max="4589" width="14.28515625" style="119" customWidth="1"/>
    <col min="4590" max="4590" width="27.28515625" style="119" customWidth="1"/>
    <col min="4591" max="4597" width="15.42578125" style="119" customWidth="1"/>
    <col min="4598" max="4598" width="11.5703125" style="119" customWidth="1"/>
    <col min="4599" max="4599" width="12.42578125" style="119" customWidth="1"/>
    <col min="4600" max="4605" width="13.28515625" style="119" customWidth="1"/>
    <col min="4606" max="4606" width="21.28515625" style="119" bestFit="1" customWidth="1"/>
    <col min="4607" max="4608" width="13.28515625" style="119" customWidth="1"/>
    <col min="4609" max="4609" width="21.28515625" style="119" bestFit="1" customWidth="1"/>
    <col min="4610" max="4611" width="13.28515625" style="119" customWidth="1"/>
    <col min="4612" max="4612" width="21.28515625" style="119" bestFit="1" customWidth="1"/>
    <col min="4613" max="4614" width="13.28515625" style="119" customWidth="1"/>
    <col min="4615" max="4615" width="21.28515625" style="119" bestFit="1" customWidth="1"/>
    <col min="4616" max="4617" width="13.28515625" style="119" customWidth="1"/>
    <col min="4618" max="4618" width="21.28515625" style="119" bestFit="1" customWidth="1"/>
    <col min="4619" max="4620" width="13.28515625" style="119" customWidth="1"/>
    <col min="4621" max="4621" width="13.5703125" style="119" bestFit="1" customWidth="1"/>
    <col min="4622" max="4622" width="19.7109375" style="119" bestFit="1" customWidth="1"/>
    <col min="4623" max="4623" width="8.7109375" style="119"/>
    <col min="4624" max="4626" width="0" style="119" hidden="1" customWidth="1"/>
    <col min="4627" max="4627" width="10.7109375" style="119" customWidth="1"/>
    <col min="4628" max="4842" width="8.7109375" style="119"/>
    <col min="4843" max="4843" width="1.7109375" style="119" customWidth="1"/>
    <col min="4844" max="4844" width="21" style="119" customWidth="1"/>
    <col min="4845" max="4845" width="14.28515625" style="119" customWidth="1"/>
    <col min="4846" max="4846" width="27.28515625" style="119" customWidth="1"/>
    <col min="4847" max="4853" width="15.42578125" style="119" customWidth="1"/>
    <col min="4854" max="4854" width="11.5703125" style="119" customWidth="1"/>
    <col min="4855" max="4855" width="12.42578125" style="119" customWidth="1"/>
    <col min="4856" max="4861" width="13.28515625" style="119" customWidth="1"/>
    <col min="4862" max="4862" width="21.28515625" style="119" bestFit="1" customWidth="1"/>
    <col min="4863" max="4864" width="13.28515625" style="119" customWidth="1"/>
    <col min="4865" max="4865" width="21.28515625" style="119" bestFit="1" customWidth="1"/>
    <col min="4866" max="4867" width="13.28515625" style="119" customWidth="1"/>
    <col min="4868" max="4868" width="21.28515625" style="119" bestFit="1" customWidth="1"/>
    <col min="4869" max="4870" width="13.28515625" style="119" customWidth="1"/>
    <col min="4871" max="4871" width="21.28515625" style="119" bestFit="1" customWidth="1"/>
    <col min="4872" max="4873" width="13.28515625" style="119" customWidth="1"/>
    <col min="4874" max="4874" width="21.28515625" style="119" bestFit="1" customWidth="1"/>
    <col min="4875" max="4876" width="13.28515625" style="119" customWidth="1"/>
    <col min="4877" max="4877" width="13.5703125" style="119" bestFit="1" customWidth="1"/>
    <col min="4878" max="4878" width="19.7109375" style="119" bestFit="1" customWidth="1"/>
    <col min="4879" max="4879" width="8.7109375" style="119"/>
    <col min="4880" max="4882" width="0" style="119" hidden="1" customWidth="1"/>
    <col min="4883" max="4883" width="10.7109375" style="119" customWidth="1"/>
    <col min="4884" max="5098" width="8.7109375" style="119"/>
    <col min="5099" max="5099" width="1.7109375" style="119" customWidth="1"/>
    <col min="5100" max="5100" width="21" style="119" customWidth="1"/>
    <col min="5101" max="5101" width="14.28515625" style="119" customWidth="1"/>
    <col min="5102" max="5102" width="27.28515625" style="119" customWidth="1"/>
    <col min="5103" max="5109" width="15.42578125" style="119" customWidth="1"/>
    <col min="5110" max="5110" width="11.5703125" style="119" customWidth="1"/>
    <col min="5111" max="5111" width="12.42578125" style="119" customWidth="1"/>
    <col min="5112" max="5117" width="13.28515625" style="119" customWidth="1"/>
    <col min="5118" max="5118" width="21.28515625" style="119" bestFit="1" customWidth="1"/>
    <col min="5119" max="5120" width="13.28515625" style="119" customWidth="1"/>
    <col min="5121" max="5121" width="21.28515625" style="119" bestFit="1" customWidth="1"/>
    <col min="5122" max="5123" width="13.28515625" style="119" customWidth="1"/>
    <col min="5124" max="5124" width="21.28515625" style="119" bestFit="1" customWidth="1"/>
    <col min="5125" max="5126" width="13.28515625" style="119" customWidth="1"/>
    <col min="5127" max="5127" width="21.28515625" style="119" bestFit="1" customWidth="1"/>
    <col min="5128" max="5129" width="13.28515625" style="119" customWidth="1"/>
    <col min="5130" max="5130" width="21.28515625" style="119" bestFit="1" customWidth="1"/>
    <col min="5131" max="5132" width="13.28515625" style="119" customWidth="1"/>
    <col min="5133" max="5133" width="13.5703125" style="119" bestFit="1" customWidth="1"/>
    <col min="5134" max="5134" width="19.7109375" style="119" bestFit="1" customWidth="1"/>
    <col min="5135" max="5135" width="8.7109375" style="119"/>
    <col min="5136" max="5138" width="0" style="119" hidden="1" customWidth="1"/>
    <col min="5139" max="5139" width="10.7109375" style="119" customWidth="1"/>
    <col min="5140" max="5354" width="8.7109375" style="119"/>
    <col min="5355" max="5355" width="1.7109375" style="119" customWidth="1"/>
    <col min="5356" max="5356" width="21" style="119" customWidth="1"/>
    <col min="5357" max="5357" width="14.28515625" style="119" customWidth="1"/>
    <col min="5358" max="5358" width="27.28515625" style="119" customWidth="1"/>
    <col min="5359" max="5365" width="15.42578125" style="119" customWidth="1"/>
    <col min="5366" max="5366" width="11.5703125" style="119" customWidth="1"/>
    <col min="5367" max="5367" width="12.42578125" style="119" customWidth="1"/>
    <col min="5368" max="5373" width="13.28515625" style="119" customWidth="1"/>
    <col min="5374" max="5374" width="21.28515625" style="119" bestFit="1" customWidth="1"/>
    <col min="5375" max="5376" width="13.28515625" style="119" customWidth="1"/>
    <col min="5377" max="5377" width="21.28515625" style="119" bestFit="1" customWidth="1"/>
    <col min="5378" max="5379" width="13.28515625" style="119" customWidth="1"/>
    <col min="5380" max="5380" width="21.28515625" style="119" bestFit="1" customWidth="1"/>
    <col min="5381" max="5382" width="13.28515625" style="119" customWidth="1"/>
    <col min="5383" max="5383" width="21.28515625" style="119" bestFit="1" customWidth="1"/>
    <col min="5384" max="5385" width="13.28515625" style="119" customWidth="1"/>
    <col min="5386" max="5386" width="21.28515625" style="119" bestFit="1" customWidth="1"/>
    <col min="5387" max="5388" width="13.28515625" style="119" customWidth="1"/>
    <col min="5389" max="5389" width="13.5703125" style="119" bestFit="1" customWidth="1"/>
    <col min="5390" max="5390" width="19.7109375" style="119" bestFit="1" customWidth="1"/>
    <col min="5391" max="5391" width="8.7109375" style="119"/>
    <col min="5392" max="5394" width="0" style="119" hidden="1" customWidth="1"/>
    <col min="5395" max="5395" width="10.7109375" style="119" customWidth="1"/>
    <col min="5396" max="5610" width="8.7109375" style="119"/>
    <col min="5611" max="5611" width="1.7109375" style="119" customWidth="1"/>
    <col min="5612" max="5612" width="21" style="119" customWidth="1"/>
    <col min="5613" max="5613" width="14.28515625" style="119" customWidth="1"/>
    <col min="5614" max="5614" width="27.28515625" style="119" customWidth="1"/>
    <col min="5615" max="5621" width="15.42578125" style="119" customWidth="1"/>
    <col min="5622" max="5622" width="11.5703125" style="119" customWidth="1"/>
    <col min="5623" max="5623" width="12.42578125" style="119" customWidth="1"/>
    <col min="5624" max="5629" width="13.28515625" style="119" customWidth="1"/>
    <col min="5630" max="5630" width="21.28515625" style="119" bestFit="1" customWidth="1"/>
    <col min="5631" max="5632" width="13.28515625" style="119" customWidth="1"/>
    <col min="5633" max="5633" width="21.28515625" style="119" bestFit="1" customWidth="1"/>
    <col min="5634" max="5635" width="13.28515625" style="119" customWidth="1"/>
    <col min="5636" max="5636" width="21.28515625" style="119" bestFit="1" customWidth="1"/>
    <col min="5637" max="5638" width="13.28515625" style="119" customWidth="1"/>
    <col min="5639" max="5639" width="21.28515625" style="119" bestFit="1" customWidth="1"/>
    <col min="5640" max="5641" width="13.28515625" style="119" customWidth="1"/>
    <col min="5642" max="5642" width="21.28515625" style="119" bestFit="1" customWidth="1"/>
    <col min="5643" max="5644" width="13.28515625" style="119" customWidth="1"/>
    <col min="5645" max="5645" width="13.5703125" style="119" bestFit="1" customWidth="1"/>
    <col min="5646" max="5646" width="19.7109375" style="119" bestFit="1" customWidth="1"/>
    <col min="5647" max="5647" width="8.7109375" style="119"/>
    <col min="5648" max="5650" width="0" style="119" hidden="1" customWidth="1"/>
    <col min="5651" max="5651" width="10.7109375" style="119" customWidth="1"/>
    <col min="5652" max="5866" width="8.7109375" style="119"/>
    <col min="5867" max="5867" width="1.7109375" style="119" customWidth="1"/>
    <col min="5868" max="5868" width="21" style="119" customWidth="1"/>
    <col min="5869" max="5869" width="14.28515625" style="119" customWidth="1"/>
    <col min="5870" max="5870" width="27.28515625" style="119" customWidth="1"/>
    <col min="5871" max="5877" width="15.42578125" style="119" customWidth="1"/>
    <col min="5878" max="5878" width="11.5703125" style="119" customWidth="1"/>
    <col min="5879" max="5879" width="12.42578125" style="119" customWidth="1"/>
    <col min="5880" max="5885" width="13.28515625" style="119" customWidth="1"/>
    <col min="5886" max="5886" width="21.28515625" style="119" bestFit="1" customWidth="1"/>
    <col min="5887" max="5888" width="13.28515625" style="119" customWidth="1"/>
    <col min="5889" max="5889" width="21.28515625" style="119" bestFit="1" customWidth="1"/>
    <col min="5890" max="5891" width="13.28515625" style="119" customWidth="1"/>
    <col min="5892" max="5892" width="21.28515625" style="119" bestFit="1" customWidth="1"/>
    <col min="5893" max="5894" width="13.28515625" style="119" customWidth="1"/>
    <col min="5895" max="5895" width="21.28515625" style="119" bestFit="1" customWidth="1"/>
    <col min="5896" max="5897" width="13.28515625" style="119" customWidth="1"/>
    <col min="5898" max="5898" width="21.28515625" style="119" bestFit="1" customWidth="1"/>
    <col min="5899" max="5900" width="13.28515625" style="119" customWidth="1"/>
    <col min="5901" max="5901" width="13.5703125" style="119" bestFit="1" customWidth="1"/>
    <col min="5902" max="5902" width="19.7109375" style="119" bestFit="1" customWidth="1"/>
    <col min="5903" max="5903" width="8.7109375" style="119"/>
    <col min="5904" max="5906" width="0" style="119" hidden="1" customWidth="1"/>
    <col min="5907" max="5907" width="10.7109375" style="119" customWidth="1"/>
    <col min="5908" max="6122" width="8.7109375" style="119"/>
    <col min="6123" max="6123" width="1.7109375" style="119" customWidth="1"/>
    <col min="6124" max="6124" width="21" style="119" customWidth="1"/>
    <col min="6125" max="6125" width="14.28515625" style="119" customWidth="1"/>
    <col min="6126" max="6126" width="27.28515625" style="119" customWidth="1"/>
    <col min="6127" max="6133" width="15.42578125" style="119" customWidth="1"/>
    <col min="6134" max="6134" width="11.5703125" style="119" customWidth="1"/>
    <col min="6135" max="6135" width="12.42578125" style="119" customWidth="1"/>
    <col min="6136" max="6141" width="13.28515625" style="119" customWidth="1"/>
    <col min="6142" max="6142" width="21.28515625" style="119" bestFit="1" customWidth="1"/>
    <col min="6143" max="6144" width="13.28515625" style="119" customWidth="1"/>
    <col min="6145" max="6145" width="21.28515625" style="119" bestFit="1" customWidth="1"/>
    <col min="6146" max="6147" width="13.28515625" style="119" customWidth="1"/>
    <col min="6148" max="6148" width="21.28515625" style="119" bestFit="1" customWidth="1"/>
    <col min="6149" max="6150" width="13.28515625" style="119" customWidth="1"/>
    <col min="6151" max="6151" width="21.28515625" style="119" bestFit="1" customWidth="1"/>
    <col min="6152" max="6153" width="13.28515625" style="119" customWidth="1"/>
    <col min="6154" max="6154" width="21.28515625" style="119" bestFit="1" customWidth="1"/>
    <col min="6155" max="6156" width="13.28515625" style="119" customWidth="1"/>
    <col min="6157" max="6157" width="13.5703125" style="119" bestFit="1" customWidth="1"/>
    <col min="6158" max="6158" width="19.7109375" style="119" bestFit="1" customWidth="1"/>
    <col min="6159" max="6159" width="8.7109375" style="119"/>
    <col min="6160" max="6162" width="0" style="119" hidden="1" customWidth="1"/>
    <col min="6163" max="6163" width="10.7109375" style="119" customWidth="1"/>
    <col min="6164" max="6378" width="8.7109375" style="119"/>
    <col min="6379" max="6379" width="1.7109375" style="119" customWidth="1"/>
    <col min="6380" max="6380" width="21" style="119" customWidth="1"/>
    <col min="6381" max="6381" width="14.28515625" style="119" customWidth="1"/>
    <col min="6382" max="6382" width="27.28515625" style="119" customWidth="1"/>
    <col min="6383" max="6389" width="15.42578125" style="119" customWidth="1"/>
    <col min="6390" max="6390" width="11.5703125" style="119" customWidth="1"/>
    <col min="6391" max="6391" width="12.42578125" style="119" customWidth="1"/>
    <col min="6392" max="6397" width="13.28515625" style="119" customWidth="1"/>
    <col min="6398" max="6398" width="21.28515625" style="119" bestFit="1" customWidth="1"/>
    <col min="6399" max="6400" width="13.28515625" style="119" customWidth="1"/>
    <col min="6401" max="6401" width="21.28515625" style="119" bestFit="1" customWidth="1"/>
    <col min="6402" max="6403" width="13.28515625" style="119" customWidth="1"/>
    <col min="6404" max="6404" width="21.28515625" style="119" bestFit="1" customWidth="1"/>
    <col min="6405" max="6406" width="13.28515625" style="119" customWidth="1"/>
    <col min="6407" max="6407" width="21.28515625" style="119" bestFit="1" customWidth="1"/>
    <col min="6408" max="6409" width="13.28515625" style="119" customWidth="1"/>
    <col min="6410" max="6410" width="21.28515625" style="119" bestFit="1" customWidth="1"/>
    <col min="6411" max="6412" width="13.28515625" style="119" customWidth="1"/>
    <col min="6413" max="6413" width="13.5703125" style="119" bestFit="1" customWidth="1"/>
    <col min="6414" max="6414" width="19.7109375" style="119" bestFit="1" customWidth="1"/>
    <col min="6415" max="6415" width="8.7109375" style="119"/>
    <col min="6416" max="6418" width="0" style="119" hidden="1" customWidth="1"/>
    <col min="6419" max="6419" width="10.7109375" style="119" customWidth="1"/>
    <col min="6420" max="6634" width="8.7109375" style="119"/>
    <col min="6635" max="6635" width="1.7109375" style="119" customWidth="1"/>
    <col min="6636" max="6636" width="21" style="119" customWidth="1"/>
    <col min="6637" max="6637" width="14.28515625" style="119" customWidth="1"/>
    <col min="6638" max="6638" width="27.28515625" style="119" customWidth="1"/>
    <col min="6639" max="6645" width="15.42578125" style="119" customWidth="1"/>
    <col min="6646" max="6646" width="11.5703125" style="119" customWidth="1"/>
    <col min="6647" max="6647" width="12.42578125" style="119" customWidth="1"/>
    <col min="6648" max="6653" width="13.28515625" style="119" customWidth="1"/>
    <col min="6654" max="6654" width="21.28515625" style="119" bestFit="1" customWidth="1"/>
    <col min="6655" max="6656" width="13.28515625" style="119" customWidth="1"/>
    <col min="6657" max="6657" width="21.28515625" style="119" bestFit="1" customWidth="1"/>
    <col min="6658" max="6659" width="13.28515625" style="119" customWidth="1"/>
    <col min="6660" max="6660" width="21.28515625" style="119" bestFit="1" customWidth="1"/>
    <col min="6661" max="6662" width="13.28515625" style="119" customWidth="1"/>
    <col min="6663" max="6663" width="21.28515625" style="119" bestFit="1" customWidth="1"/>
    <col min="6664" max="6665" width="13.28515625" style="119" customWidth="1"/>
    <col min="6666" max="6666" width="21.28515625" style="119" bestFit="1" customWidth="1"/>
    <col min="6667" max="6668" width="13.28515625" style="119" customWidth="1"/>
    <col min="6669" max="6669" width="13.5703125" style="119" bestFit="1" customWidth="1"/>
    <col min="6670" max="6670" width="19.7109375" style="119" bestFit="1" customWidth="1"/>
    <col min="6671" max="6671" width="8.7109375" style="119"/>
    <col min="6672" max="6674" width="0" style="119" hidden="1" customWidth="1"/>
    <col min="6675" max="6675" width="10.7109375" style="119" customWidth="1"/>
    <col min="6676" max="6890" width="8.7109375" style="119"/>
    <col min="6891" max="6891" width="1.7109375" style="119" customWidth="1"/>
    <col min="6892" max="6892" width="21" style="119" customWidth="1"/>
    <col min="6893" max="6893" width="14.28515625" style="119" customWidth="1"/>
    <col min="6894" max="6894" width="27.28515625" style="119" customWidth="1"/>
    <col min="6895" max="6901" width="15.42578125" style="119" customWidth="1"/>
    <col min="6902" max="6902" width="11.5703125" style="119" customWidth="1"/>
    <col min="6903" max="6903" width="12.42578125" style="119" customWidth="1"/>
    <col min="6904" max="6909" width="13.28515625" style="119" customWidth="1"/>
    <col min="6910" max="6910" width="21.28515625" style="119" bestFit="1" customWidth="1"/>
    <col min="6911" max="6912" width="13.28515625" style="119" customWidth="1"/>
    <col min="6913" max="6913" width="21.28515625" style="119" bestFit="1" customWidth="1"/>
    <col min="6914" max="6915" width="13.28515625" style="119" customWidth="1"/>
    <col min="6916" max="6916" width="21.28515625" style="119" bestFit="1" customWidth="1"/>
    <col min="6917" max="6918" width="13.28515625" style="119" customWidth="1"/>
    <col min="6919" max="6919" width="21.28515625" style="119" bestFit="1" customWidth="1"/>
    <col min="6920" max="6921" width="13.28515625" style="119" customWidth="1"/>
    <col min="6922" max="6922" width="21.28515625" style="119" bestFit="1" customWidth="1"/>
    <col min="6923" max="6924" width="13.28515625" style="119" customWidth="1"/>
    <col min="6925" max="6925" width="13.5703125" style="119" bestFit="1" customWidth="1"/>
    <col min="6926" max="6926" width="19.7109375" style="119" bestFit="1" customWidth="1"/>
    <col min="6927" max="6927" width="8.7109375" style="119"/>
    <col min="6928" max="6930" width="0" style="119" hidden="1" customWidth="1"/>
    <col min="6931" max="6931" width="10.7109375" style="119" customWidth="1"/>
    <col min="6932" max="7146" width="8.7109375" style="119"/>
    <col min="7147" max="7147" width="1.7109375" style="119" customWidth="1"/>
    <col min="7148" max="7148" width="21" style="119" customWidth="1"/>
    <col min="7149" max="7149" width="14.28515625" style="119" customWidth="1"/>
    <col min="7150" max="7150" width="27.28515625" style="119" customWidth="1"/>
    <col min="7151" max="7157" width="15.42578125" style="119" customWidth="1"/>
    <col min="7158" max="7158" width="11.5703125" style="119" customWidth="1"/>
    <col min="7159" max="7159" width="12.42578125" style="119" customWidth="1"/>
    <col min="7160" max="7165" width="13.28515625" style="119" customWidth="1"/>
    <col min="7166" max="7166" width="21.28515625" style="119" bestFit="1" customWidth="1"/>
    <col min="7167" max="7168" width="13.28515625" style="119" customWidth="1"/>
    <col min="7169" max="7169" width="21.28515625" style="119" bestFit="1" customWidth="1"/>
    <col min="7170" max="7171" width="13.28515625" style="119" customWidth="1"/>
    <col min="7172" max="7172" width="21.28515625" style="119" bestFit="1" customWidth="1"/>
    <col min="7173" max="7174" width="13.28515625" style="119" customWidth="1"/>
    <col min="7175" max="7175" width="21.28515625" style="119" bestFit="1" customWidth="1"/>
    <col min="7176" max="7177" width="13.28515625" style="119" customWidth="1"/>
    <col min="7178" max="7178" width="21.28515625" style="119" bestFit="1" customWidth="1"/>
    <col min="7179" max="7180" width="13.28515625" style="119" customWidth="1"/>
    <col min="7181" max="7181" width="13.5703125" style="119" bestFit="1" customWidth="1"/>
    <col min="7182" max="7182" width="19.7109375" style="119" bestFit="1" customWidth="1"/>
    <col min="7183" max="7183" width="8.7109375" style="119"/>
    <col min="7184" max="7186" width="0" style="119" hidden="1" customWidth="1"/>
    <col min="7187" max="7187" width="10.7109375" style="119" customWidth="1"/>
    <col min="7188" max="7402" width="8.7109375" style="119"/>
    <col min="7403" max="7403" width="1.7109375" style="119" customWidth="1"/>
    <col min="7404" max="7404" width="21" style="119" customWidth="1"/>
    <col min="7405" max="7405" width="14.28515625" style="119" customWidth="1"/>
    <col min="7406" max="7406" width="27.28515625" style="119" customWidth="1"/>
    <col min="7407" max="7413" width="15.42578125" style="119" customWidth="1"/>
    <col min="7414" max="7414" width="11.5703125" style="119" customWidth="1"/>
    <col min="7415" max="7415" width="12.42578125" style="119" customWidth="1"/>
    <col min="7416" max="7421" width="13.28515625" style="119" customWidth="1"/>
    <col min="7422" max="7422" width="21.28515625" style="119" bestFit="1" customWidth="1"/>
    <col min="7423" max="7424" width="13.28515625" style="119" customWidth="1"/>
    <col min="7425" max="7425" width="21.28515625" style="119" bestFit="1" customWidth="1"/>
    <col min="7426" max="7427" width="13.28515625" style="119" customWidth="1"/>
    <col min="7428" max="7428" width="21.28515625" style="119" bestFit="1" customWidth="1"/>
    <col min="7429" max="7430" width="13.28515625" style="119" customWidth="1"/>
    <col min="7431" max="7431" width="21.28515625" style="119" bestFit="1" customWidth="1"/>
    <col min="7432" max="7433" width="13.28515625" style="119" customWidth="1"/>
    <col min="7434" max="7434" width="21.28515625" style="119" bestFit="1" customWidth="1"/>
    <col min="7435" max="7436" width="13.28515625" style="119" customWidth="1"/>
    <col min="7437" max="7437" width="13.5703125" style="119" bestFit="1" customWidth="1"/>
    <col min="7438" max="7438" width="19.7109375" style="119" bestFit="1" customWidth="1"/>
    <col min="7439" max="7439" width="8.7109375" style="119"/>
    <col min="7440" max="7442" width="0" style="119" hidden="1" customWidth="1"/>
    <col min="7443" max="7443" width="10.7109375" style="119" customWidth="1"/>
    <col min="7444" max="7658" width="8.7109375" style="119"/>
    <col min="7659" max="7659" width="1.7109375" style="119" customWidth="1"/>
    <col min="7660" max="7660" width="21" style="119" customWidth="1"/>
    <col min="7661" max="7661" width="14.28515625" style="119" customWidth="1"/>
    <col min="7662" max="7662" width="27.28515625" style="119" customWidth="1"/>
    <col min="7663" max="7669" width="15.42578125" style="119" customWidth="1"/>
    <col min="7670" max="7670" width="11.5703125" style="119" customWidth="1"/>
    <col min="7671" max="7671" width="12.42578125" style="119" customWidth="1"/>
    <col min="7672" max="7677" width="13.28515625" style="119" customWidth="1"/>
    <col min="7678" max="7678" width="21.28515625" style="119" bestFit="1" customWidth="1"/>
    <col min="7679" max="7680" width="13.28515625" style="119" customWidth="1"/>
    <col min="7681" max="7681" width="21.28515625" style="119" bestFit="1" customWidth="1"/>
    <col min="7682" max="7683" width="13.28515625" style="119" customWidth="1"/>
    <col min="7684" max="7684" width="21.28515625" style="119" bestFit="1" customWidth="1"/>
    <col min="7685" max="7686" width="13.28515625" style="119" customWidth="1"/>
    <col min="7687" max="7687" width="21.28515625" style="119" bestFit="1" customWidth="1"/>
    <col min="7688" max="7689" width="13.28515625" style="119" customWidth="1"/>
    <col min="7690" max="7690" width="21.28515625" style="119" bestFit="1" customWidth="1"/>
    <col min="7691" max="7692" width="13.28515625" style="119" customWidth="1"/>
    <col min="7693" max="7693" width="13.5703125" style="119" bestFit="1" customWidth="1"/>
    <col min="7694" max="7694" width="19.7109375" style="119" bestFit="1" customWidth="1"/>
    <col min="7695" max="7695" width="8.7109375" style="119"/>
    <col min="7696" max="7698" width="0" style="119" hidden="1" customWidth="1"/>
    <col min="7699" max="7699" width="10.7109375" style="119" customWidth="1"/>
    <col min="7700" max="7914" width="8.7109375" style="119"/>
    <col min="7915" max="7915" width="1.7109375" style="119" customWidth="1"/>
    <col min="7916" max="7916" width="21" style="119" customWidth="1"/>
    <col min="7917" max="7917" width="14.28515625" style="119" customWidth="1"/>
    <col min="7918" max="7918" width="27.28515625" style="119" customWidth="1"/>
    <col min="7919" max="7925" width="15.42578125" style="119" customWidth="1"/>
    <col min="7926" max="7926" width="11.5703125" style="119" customWidth="1"/>
    <col min="7927" max="7927" width="12.42578125" style="119" customWidth="1"/>
    <col min="7928" max="7933" width="13.28515625" style="119" customWidth="1"/>
    <col min="7934" max="7934" width="21.28515625" style="119" bestFit="1" customWidth="1"/>
    <col min="7935" max="7936" width="13.28515625" style="119" customWidth="1"/>
    <col min="7937" max="7937" width="21.28515625" style="119" bestFit="1" customWidth="1"/>
    <col min="7938" max="7939" width="13.28515625" style="119" customWidth="1"/>
    <col min="7940" max="7940" width="21.28515625" style="119" bestFit="1" customWidth="1"/>
    <col min="7941" max="7942" width="13.28515625" style="119" customWidth="1"/>
    <col min="7943" max="7943" width="21.28515625" style="119" bestFit="1" customWidth="1"/>
    <col min="7944" max="7945" width="13.28515625" style="119" customWidth="1"/>
    <col min="7946" max="7946" width="21.28515625" style="119" bestFit="1" customWidth="1"/>
    <col min="7947" max="7948" width="13.28515625" style="119" customWidth="1"/>
    <col min="7949" max="7949" width="13.5703125" style="119" bestFit="1" customWidth="1"/>
    <col min="7950" max="7950" width="19.7109375" style="119" bestFit="1" customWidth="1"/>
    <col min="7951" max="7951" width="8.7109375" style="119"/>
    <col min="7952" max="7954" width="0" style="119" hidden="1" customWidth="1"/>
    <col min="7955" max="7955" width="10.7109375" style="119" customWidth="1"/>
    <col min="7956" max="8170" width="8.7109375" style="119"/>
    <col min="8171" max="8171" width="1.7109375" style="119" customWidth="1"/>
    <col min="8172" max="8172" width="21" style="119" customWidth="1"/>
    <col min="8173" max="8173" width="14.28515625" style="119" customWidth="1"/>
    <col min="8174" max="8174" width="27.28515625" style="119" customWidth="1"/>
    <col min="8175" max="8181" width="15.42578125" style="119" customWidth="1"/>
    <col min="8182" max="8182" width="11.5703125" style="119" customWidth="1"/>
    <col min="8183" max="8183" width="12.42578125" style="119" customWidth="1"/>
    <col min="8184" max="8189" width="13.28515625" style="119" customWidth="1"/>
    <col min="8190" max="8190" width="21.28515625" style="119" bestFit="1" customWidth="1"/>
    <col min="8191" max="8192" width="13.28515625" style="119" customWidth="1"/>
    <col min="8193" max="8193" width="21.28515625" style="119" bestFit="1" customWidth="1"/>
    <col min="8194" max="8195" width="13.28515625" style="119" customWidth="1"/>
    <col min="8196" max="8196" width="21.28515625" style="119" bestFit="1" customWidth="1"/>
    <col min="8197" max="8198" width="13.28515625" style="119" customWidth="1"/>
    <col min="8199" max="8199" width="21.28515625" style="119" bestFit="1" customWidth="1"/>
    <col min="8200" max="8201" width="13.28515625" style="119" customWidth="1"/>
    <col min="8202" max="8202" width="21.28515625" style="119" bestFit="1" customWidth="1"/>
    <col min="8203" max="8204" width="13.28515625" style="119" customWidth="1"/>
    <col min="8205" max="8205" width="13.5703125" style="119" bestFit="1" customWidth="1"/>
    <col min="8206" max="8206" width="19.7109375" style="119" bestFit="1" customWidth="1"/>
    <col min="8207" max="8207" width="8.7109375" style="119"/>
    <col min="8208" max="8210" width="0" style="119" hidden="1" customWidth="1"/>
    <col min="8211" max="8211" width="10.7109375" style="119" customWidth="1"/>
    <col min="8212" max="8426" width="8.7109375" style="119"/>
    <col min="8427" max="8427" width="1.7109375" style="119" customWidth="1"/>
    <col min="8428" max="8428" width="21" style="119" customWidth="1"/>
    <col min="8429" max="8429" width="14.28515625" style="119" customWidth="1"/>
    <col min="8430" max="8430" width="27.28515625" style="119" customWidth="1"/>
    <col min="8431" max="8437" width="15.42578125" style="119" customWidth="1"/>
    <col min="8438" max="8438" width="11.5703125" style="119" customWidth="1"/>
    <col min="8439" max="8439" width="12.42578125" style="119" customWidth="1"/>
    <col min="8440" max="8445" width="13.28515625" style="119" customWidth="1"/>
    <col min="8446" max="8446" width="21.28515625" style="119" bestFit="1" customWidth="1"/>
    <col min="8447" max="8448" width="13.28515625" style="119" customWidth="1"/>
    <col min="8449" max="8449" width="21.28515625" style="119" bestFit="1" customWidth="1"/>
    <col min="8450" max="8451" width="13.28515625" style="119" customWidth="1"/>
    <col min="8452" max="8452" width="21.28515625" style="119" bestFit="1" customWidth="1"/>
    <col min="8453" max="8454" width="13.28515625" style="119" customWidth="1"/>
    <col min="8455" max="8455" width="21.28515625" style="119" bestFit="1" customWidth="1"/>
    <col min="8456" max="8457" width="13.28515625" style="119" customWidth="1"/>
    <col min="8458" max="8458" width="21.28515625" style="119" bestFit="1" customWidth="1"/>
    <col min="8459" max="8460" width="13.28515625" style="119" customWidth="1"/>
    <col min="8461" max="8461" width="13.5703125" style="119" bestFit="1" customWidth="1"/>
    <col min="8462" max="8462" width="19.7109375" style="119" bestFit="1" customWidth="1"/>
    <col min="8463" max="8463" width="8.7109375" style="119"/>
    <col min="8464" max="8466" width="0" style="119" hidden="1" customWidth="1"/>
    <col min="8467" max="8467" width="10.7109375" style="119" customWidth="1"/>
    <col min="8468" max="8682" width="8.7109375" style="119"/>
    <col min="8683" max="8683" width="1.7109375" style="119" customWidth="1"/>
    <col min="8684" max="8684" width="21" style="119" customWidth="1"/>
    <col min="8685" max="8685" width="14.28515625" style="119" customWidth="1"/>
    <col min="8686" max="8686" width="27.28515625" style="119" customWidth="1"/>
    <col min="8687" max="8693" width="15.42578125" style="119" customWidth="1"/>
    <col min="8694" max="8694" width="11.5703125" style="119" customWidth="1"/>
    <col min="8695" max="8695" width="12.42578125" style="119" customWidth="1"/>
    <col min="8696" max="8701" width="13.28515625" style="119" customWidth="1"/>
    <col min="8702" max="8702" width="21.28515625" style="119" bestFit="1" customWidth="1"/>
    <col min="8703" max="8704" width="13.28515625" style="119" customWidth="1"/>
    <col min="8705" max="8705" width="21.28515625" style="119" bestFit="1" customWidth="1"/>
    <col min="8706" max="8707" width="13.28515625" style="119" customWidth="1"/>
    <col min="8708" max="8708" width="21.28515625" style="119" bestFit="1" customWidth="1"/>
    <col min="8709" max="8710" width="13.28515625" style="119" customWidth="1"/>
    <col min="8711" max="8711" width="21.28515625" style="119" bestFit="1" customWidth="1"/>
    <col min="8712" max="8713" width="13.28515625" style="119" customWidth="1"/>
    <col min="8714" max="8714" width="21.28515625" style="119" bestFit="1" customWidth="1"/>
    <col min="8715" max="8716" width="13.28515625" style="119" customWidth="1"/>
    <col min="8717" max="8717" width="13.5703125" style="119" bestFit="1" customWidth="1"/>
    <col min="8718" max="8718" width="19.7109375" style="119" bestFit="1" customWidth="1"/>
    <col min="8719" max="8719" width="8.7109375" style="119"/>
    <col min="8720" max="8722" width="0" style="119" hidden="1" customWidth="1"/>
    <col min="8723" max="8723" width="10.7109375" style="119" customWidth="1"/>
    <col min="8724" max="8938" width="8.7109375" style="119"/>
    <col min="8939" max="8939" width="1.7109375" style="119" customWidth="1"/>
    <col min="8940" max="8940" width="21" style="119" customWidth="1"/>
    <col min="8941" max="8941" width="14.28515625" style="119" customWidth="1"/>
    <col min="8942" max="8942" width="27.28515625" style="119" customWidth="1"/>
    <col min="8943" max="8949" width="15.42578125" style="119" customWidth="1"/>
    <col min="8950" max="8950" width="11.5703125" style="119" customWidth="1"/>
    <col min="8951" max="8951" width="12.42578125" style="119" customWidth="1"/>
    <col min="8952" max="8957" width="13.28515625" style="119" customWidth="1"/>
    <col min="8958" max="8958" width="21.28515625" style="119" bestFit="1" customWidth="1"/>
    <col min="8959" max="8960" width="13.28515625" style="119" customWidth="1"/>
    <col min="8961" max="8961" width="21.28515625" style="119" bestFit="1" customWidth="1"/>
    <col min="8962" max="8963" width="13.28515625" style="119" customWidth="1"/>
    <col min="8964" max="8964" width="21.28515625" style="119" bestFit="1" customWidth="1"/>
    <col min="8965" max="8966" width="13.28515625" style="119" customWidth="1"/>
    <col min="8967" max="8967" width="21.28515625" style="119" bestFit="1" customWidth="1"/>
    <col min="8968" max="8969" width="13.28515625" style="119" customWidth="1"/>
    <col min="8970" max="8970" width="21.28515625" style="119" bestFit="1" customWidth="1"/>
    <col min="8971" max="8972" width="13.28515625" style="119" customWidth="1"/>
    <col min="8973" max="8973" width="13.5703125" style="119" bestFit="1" customWidth="1"/>
    <col min="8974" max="8974" width="19.7109375" style="119" bestFit="1" customWidth="1"/>
    <col min="8975" max="8975" width="8.7109375" style="119"/>
    <col min="8976" max="8978" width="0" style="119" hidden="1" customWidth="1"/>
    <col min="8979" max="8979" width="10.7109375" style="119" customWidth="1"/>
    <col min="8980" max="9194" width="8.7109375" style="119"/>
    <col min="9195" max="9195" width="1.7109375" style="119" customWidth="1"/>
    <col min="9196" max="9196" width="21" style="119" customWidth="1"/>
    <col min="9197" max="9197" width="14.28515625" style="119" customWidth="1"/>
    <col min="9198" max="9198" width="27.28515625" style="119" customWidth="1"/>
    <col min="9199" max="9205" width="15.42578125" style="119" customWidth="1"/>
    <col min="9206" max="9206" width="11.5703125" style="119" customWidth="1"/>
    <col min="9207" max="9207" width="12.42578125" style="119" customWidth="1"/>
    <col min="9208" max="9213" width="13.28515625" style="119" customWidth="1"/>
    <col min="9214" max="9214" width="21.28515625" style="119" bestFit="1" customWidth="1"/>
    <col min="9215" max="9216" width="13.28515625" style="119" customWidth="1"/>
    <col min="9217" max="9217" width="21.28515625" style="119" bestFit="1" customWidth="1"/>
    <col min="9218" max="9219" width="13.28515625" style="119" customWidth="1"/>
    <col min="9220" max="9220" width="21.28515625" style="119" bestFit="1" customWidth="1"/>
    <col min="9221" max="9222" width="13.28515625" style="119" customWidth="1"/>
    <col min="9223" max="9223" width="21.28515625" style="119" bestFit="1" customWidth="1"/>
    <col min="9224" max="9225" width="13.28515625" style="119" customWidth="1"/>
    <col min="9226" max="9226" width="21.28515625" style="119" bestFit="1" customWidth="1"/>
    <col min="9227" max="9228" width="13.28515625" style="119" customWidth="1"/>
    <col min="9229" max="9229" width="13.5703125" style="119" bestFit="1" customWidth="1"/>
    <col min="9230" max="9230" width="19.7109375" style="119" bestFit="1" customWidth="1"/>
    <col min="9231" max="9231" width="8.7109375" style="119"/>
    <col min="9232" max="9234" width="0" style="119" hidden="1" customWidth="1"/>
    <col min="9235" max="9235" width="10.7109375" style="119" customWidth="1"/>
    <col min="9236" max="9450" width="8.7109375" style="119"/>
    <col min="9451" max="9451" width="1.7109375" style="119" customWidth="1"/>
    <col min="9452" max="9452" width="21" style="119" customWidth="1"/>
    <col min="9453" max="9453" width="14.28515625" style="119" customWidth="1"/>
    <col min="9454" max="9454" width="27.28515625" style="119" customWidth="1"/>
    <col min="9455" max="9461" width="15.42578125" style="119" customWidth="1"/>
    <col min="9462" max="9462" width="11.5703125" style="119" customWidth="1"/>
    <col min="9463" max="9463" width="12.42578125" style="119" customWidth="1"/>
    <col min="9464" max="9469" width="13.28515625" style="119" customWidth="1"/>
    <col min="9470" max="9470" width="21.28515625" style="119" bestFit="1" customWidth="1"/>
    <col min="9471" max="9472" width="13.28515625" style="119" customWidth="1"/>
    <col min="9473" max="9473" width="21.28515625" style="119" bestFit="1" customWidth="1"/>
    <col min="9474" max="9475" width="13.28515625" style="119" customWidth="1"/>
    <col min="9476" max="9476" width="21.28515625" style="119" bestFit="1" customWidth="1"/>
    <col min="9477" max="9478" width="13.28515625" style="119" customWidth="1"/>
    <col min="9479" max="9479" width="21.28515625" style="119" bestFit="1" customWidth="1"/>
    <col min="9480" max="9481" width="13.28515625" style="119" customWidth="1"/>
    <col min="9482" max="9482" width="21.28515625" style="119" bestFit="1" customWidth="1"/>
    <col min="9483" max="9484" width="13.28515625" style="119" customWidth="1"/>
    <col min="9485" max="9485" width="13.5703125" style="119" bestFit="1" customWidth="1"/>
    <col min="9486" max="9486" width="19.7109375" style="119" bestFit="1" customWidth="1"/>
    <col min="9487" max="9487" width="8.7109375" style="119"/>
    <col min="9488" max="9490" width="0" style="119" hidden="1" customWidth="1"/>
    <col min="9491" max="9491" width="10.7109375" style="119" customWidth="1"/>
    <col min="9492" max="9706" width="8.7109375" style="119"/>
    <col min="9707" max="9707" width="1.7109375" style="119" customWidth="1"/>
    <col min="9708" max="9708" width="21" style="119" customWidth="1"/>
    <col min="9709" max="9709" width="14.28515625" style="119" customWidth="1"/>
    <col min="9710" max="9710" width="27.28515625" style="119" customWidth="1"/>
    <col min="9711" max="9717" width="15.42578125" style="119" customWidth="1"/>
    <col min="9718" max="9718" width="11.5703125" style="119" customWidth="1"/>
    <col min="9719" max="9719" width="12.42578125" style="119" customWidth="1"/>
    <col min="9720" max="9725" width="13.28515625" style="119" customWidth="1"/>
    <col min="9726" max="9726" width="21.28515625" style="119" bestFit="1" customWidth="1"/>
    <col min="9727" max="9728" width="13.28515625" style="119" customWidth="1"/>
    <col min="9729" max="9729" width="21.28515625" style="119" bestFit="1" customWidth="1"/>
    <col min="9730" max="9731" width="13.28515625" style="119" customWidth="1"/>
    <col min="9732" max="9732" width="21.28515625" style="119" bestFit="1" customWidth="1"/>
    <col min="9733" max="9734" width="13.28515625" style="119" customWidth="1"/>
    <col min="9735" max="9735" width="21.28515625" style="119" bestFit="1" customWidth="1"/>
    <col min="9736" max="9737" width="13.28515625" style="119" customWidth="1"/>
    <col min="9738" max="9738" width="21.28515625" style="119" bestFit="1" customWidth="1"/>
    <col min="9739" max="9740" width="13.28515625" style="119" customWidth="1"/>
    <col min="9741" max="9741" width="13.5703125" style="119" bestFit="1" customWidth="1"/>
    <col min="9742" max="9742" width="19.7109375" style="119" bestFit="1" customWidth="1"/>
    <col min="9743" max="9743" width="8.7109375" style="119"/>
    <col min="9744" max="9746" width="0" style="119" hidden="1" customWidth="1"/>
    <col min="9747" max="9747" width="10.7109375" style="119" customWidth="1"/>
    <col min="9748" max="9962" width="8.7109375" style="119"/>
    <col min="9963" max="9963" width="1.7109375" style="119" customWidth="1"/>
    <col min="9964" max="9964" width="21" style="119" customWidth="1"/>
    <col min="9965" max="9965" width="14.28515625" style="119" customWidth="1"/>
    <col min="9966" max="9966" width="27.28515625" style="119" customWidth="1"/>
    <col min="9967" max="9973" width="15.42578125" style="119" customWidth="1"/>
    <col min="9974" max="9974" width="11.5703125" style="119" customWidth="1"/>
    <col min="9975" max="9975" width="12.42578125" style="119" customWidth="1"/>
    <col min="9976" max="9981" width="13.28515625" style="119" customWidth="1"/>
    <col min="9982" max="9982" width="21.28515625" style="119" bestFit="1" customWidth="1"/>
    <col min="9983" max="9984" width="13.28515625" style="119" customWidth="1"/>
    <col min="9985" max="9985" width="21.28515625" style="119" bestFit="1" customWidth="1"/>
    <col min="9986" max="9987" width="13.28515625" style="119" customWidth="1"/>
    <col min="9988" max="9988" width="21.28515625" style="119" bestFit="1" customWidth="1"/>
    <col min="9989" max="9990" width="13.28515625" style="119" customWidth="1"/>
    <col min="9991" max="9991" width="21.28515625" style="119" bestFit="1" customWidth="1"/>
    <col min="9992" max="9993" width="13.28515625" style="119" customWidth="1"/>
    <col min="9994" max="9994" width="21.28515625" style="119" bestFit="1" customWidth="1"/>
    <col min="9995" max="9996" width="13.28515625" style="119" customWidth="1"/>
    <col min="9997" max="9997" width="13.5703125" style="119" bestFit="1" customWidth="1"/>
    <col min="9998" max="9998" width="19.7109375" style="119" bestFit="1" customWidth="1"/>
    <col min="9999" max="9999" width="8.7109375" style="119"/>
    <col min="10000" max="10002" width="0" style="119" hidden="1" customWidth="1"/>
    <col min="10003" max="10003" width="10.7109375" style="119" customWidth="1"/>
    <col min="10004" max="10218" width="8.7109375" style="119"/>
    <col min="10219" max="10219" width="1.7109375" style="119" customWidth="1"/>
    <col min="10220" max="10220" width="21" style="119" customWidth="1"/>
    <col min="10221" max="10221" width="14.28515625" style="119" customWidth="1"/>
    <col min="10222" max="10222" width="27.28515625" style="119" customWidth="1"/>
    <col min="10223" max="10229" width="15.42578125" style="119" customWidth="1"/>
    <col min="10230" max="10230" width="11.5703125" style="119" customWidth="1"/>
    <col min="10231" max="10231" width="12.42578125" style="119" customWidth="1"/>
    <col min="10232" max="10237" width="13.28515625" style="119" customWidth="1"/>
    <col min="10238" max="10238" width="21.28515625" style="119" bestFit="1" customWidth="1"/>
    <col min="10239" max="10240" width="13.28515625" style="119" customWidth="1"/>
    <col min="10241" max="10241" width="21.28515625" style="119" bestFit="1" customWidth="1"/>
    <col min="10242" max="10243" width="13.28515625" style="119" customWidth="1"/>
    <col min="10244" max="10244" width="21.28515625" style="119" bestFit="1" customWidth="1"/>
    <col min="10245" max="10246" width="13.28515625" style="119" customWidth="1"/>
    <col min="10247" max="10247" width="21.28515625" style="119" bestFit="1" customWidth="1"/>
    <col min="10248" max="10249" width="13.28515625" style="119" customWidth="1"/>
    <col min="10250" max="10250" width="21.28515625" style="119" bestFit="1" customWidth="1"/>
    <col min="10251" max="10252" width="13.28515625" style="119" customWidth="1"/>
    <col min="10253" max="10253" width="13.5703125" style="119" bestFit="1" customWidth="1"/>
    <col min="10254" max="10254" width="19.7109375" style="119" bestFit="1" customWidth="1"/>
    <col min="10255" max="10255" width="8.7109375" style="119"/>
    <col min="10256" max="10258" width="0" style="119" hidden="1" customWidth="1"/>
    <col min="10259" max="10259" width="10.7109375" style="119" customWidth="1"/>
    <col min="10260" max="10474" width="8.7109375" style="119"/>
    <col min="10475" max="10475" width="1.7109375" style="119" customWidth="1"/>
    <col min="10476" max="10476" width="21" style="119" customWidth="1"/>
    <col min="10477" max="10477" width="14.28515625" style="119" customWidth="1"/>
    <col min="10478" max="10478" width="27.28515625" style="119" customWidth="1"/>
    <col min="10479" max="10485" width="15.42578125" style="119" customWidth="1"/>
    <col min="10486" max="10486" width="11.5703125" style="119" customWidth="1"/>
    <col min="10487" max="10487" width="12.42578125" style="119" customWidth="1"/>
    <col min="10488" max="10493" width="13.28515625" style="119" customWidth="1"/>
    <col min="10494" max="10494" width="21.28515625" style="119" bestFit="1" customWidth="1"/>
    <col min="10495" max="10496" width="13.28515625" style="119" customWidth="1"/>
    <col min="10497" max="10497" width="21.28515625" style="119" bestFit="1" customWidth="1"/>
    <col min="10498" max="10499" width="13.28515625" style="119" customWidth="1"/>
    <col min="10500" max="10500" width="21.28515625" style="119" bestFit="1" customWidth="1"/>
    <col min="10501" max="10502" width="13.28515625" style="119" customWidth="1"/>
    <col min="10503" max="10503" width="21.28515625" style="119" bestFit="1" customWidth="1"/>
    <col min="10504" max="10505" width="13.28515625" style="119" customWidth="1"/>
    <col min="10506" max="10506" width="21.28515625" style="119" bestFit="1" customWidth="1"/>
    <col min="10507" max="10508" width="13.28515625" style="119" customWidth="1"/>
    <col min="10509" max="10509" width="13.5703125" style="119" bestFit="1" customWidth="1"/>
    <col min="10510" max="10510" width="19.7109375" style="119" bestFit="1" customWidth="1"/>
    <col min="10511" max="10511" width="8.7109375" style="119"/>
    <col min="10512" max="10514" width="0" style="119" hidden="1" customWidth="1"/>
    <col min="10515" max="10515" width="10.7109375" style="119" customWidth="1"/>
    <col min="10516" max="10730" width="8.7109375" style="119"/>
    <col min="10731" max="10731" width="1.7109375" style="119" customWidth="1"/>
    <col min="10732" max="10732" width="21" style="119" customWidth="1"/>
    <col min="10733" max="10733" width="14.28515625" style="119" customWidth="1"/>
    <col min="10734" max="10734" width="27.28515625" style="119" customWidth="1"/>
    <col min="10735" max="10741" width="15.42578125" style="119" customWidth="1"/>
    <col min="10742" max="10742" width="11.5703125" style="119" customWidth="1"/>
    <col min="10743" max="10743" width="12.42578125" style="119" customWidth="1"/>
    <col min="10744" max="10749" width="13.28515625" style="119" customWidth="1"/>
    <col min="10750" max="10750" width="21.28515625" style="119" bestFit="1" customWidth="1"/>
    <col min="10751" max="10752" width="13.28515625" style="119" customWidth="1"/>
    <col min="10753" max="10753" width="21.28515625" style="119" bestFit="1" customWidth="1"/>
    <col min="10754" max="10755" width="13.28515625" style="119" customWidth="1"/>
    <col min="10756" max="10756" width="21.28515625" style="119" bestFit="1" customWidth="1"/>
    <col min="10757" max="10758" width="13.28515625" style="119" customWidth="1"/>
    <col min="10759" max="10759" width="21.28515625" style="119" bestFit="1" customWidth="1"/>
    <col min="10760" max="10761" width="13.28515625" style="119" customWidth="1"/>
    <col min="10762" max="10762" width="21.28515625" style="119" bestFit="1" customWidth="1"/>
    <col min="10763" max="10764" width="13.28515625" style="119" customWidth="1"/>
    <col min="10765" max="10765" width="13.5703125" style="119" bestFit="1" customWidth="1"/>
    <col min="10766" max="10766" width="19.7109375" style="119" bestFit="1" customWidth="1"/>
    <col min="10767" max="10767" width="8.7109375" style="119"/>
    <col min="10768" max="10770" width="0" style="119" hidden="1" customWidth="1"/>
    <col min="10771" max="10771" width="10.7109375" style="119" customWidth="1"/>
    <col min="10772" max="10986" width="8.7109375" style="119"/>
    <col min="10987" max="10987" width="1.7109375" style="119" customWidth="1"/>
    <col min="10988" max="10988" width="21" style="119" customWidth="1"/>
    <col min="10989" max="10989" width="14.28515625" style="119" customWidth="1"/>
    <col min="10990" max="10990" width="27.28515625" style="119" customWidth="1"/>
    <col min="10991" max="10997" width="15.42578125" style="119" customWidth="1"/>
    <col min="10998" max="10998" width="11.5703125" style="119" customWidth="1"/>
    <col min="10999" max="10999" width="12.42578125" style="119" customWidth="1"/>
    <col min="11000" max="11005" width="13.28515625" style="119" customWidth="1"/>
    <col min="11006" max="11006" width="21.28515625" style="119" bestFit="1" customWidth="1"/>
    <col min="11007" max="11008" width="13.28515625" style="119" customWidth="1"/>
    <col min="11009" max="11009" width="21.28515625" style="119" bestFit="1" customWidth="1"/>
    <col min="11010" max="11011" width="13.28515625" style="119" customWidth="1"/>
    <col min="11012" max="11012" width="21.28515625" style="119" bestFit="1" customWidth="1"/>
    <col min="11013" max="11014" width="13.28515625" style="119" customWidth="1"/>
    <col min="11015" max="11015" width="21.28515625" style="119" bestFit="1" customWidth="1"/>
    <col min="11016" max="11017" width="13.28515625" style="119" customWidth="1"/>
    <col min="11018" max="11018" width="21.28515625" style="119" bestFit="1" customWidth="1"/>
    <col min="11019" max="11020" width="13.28515625" style="119" customWidth="1"/>
    <col min="11021" max="11021" width="13.5703125" style="119" bestFit="1" customWidth="1"/>
    <col min="11022" max="11022" width="19.7109375" style="119" bestFit="1" customWidth="1"/>
    <col min="11023" max="11023" width="8.7109375" style="119"/>
    <col min="11024" max="11026" width="0" style="119" hidden="1" customWidth="1"/>
    <col min="11027" max="11027" width="10.7109375" style="119" customWidth="1"/>
    <col min="11028" max="11242" width="8.7109375" style="119"/>
    <col min="11243" max="11243" width="1.7109375" style="119" customWidth="1"/>
    <col min="11244" max="11244" width="21" style="119" customWidth="1"/>
    <col min="11245" max="11245" width="14.28515625" style="119" customWidth="1"/>
    <col min="11246" max="11246" width="27.28515625" style="119" customWidth="1"/>
    <col min="11247" max="11253" width="15.42578125" style="119" customWidth="1"/>
    <col min="11254" max="11254" width="11.5703125" style="119" customWidth="1"/>
    <col min="11255" max="11255" width="12.42578125" style="119" customWidth="1"/>
    <col min="11256" max="11261" width="13.28515625" style="119" customWidth="1"/>
    <col min="11262" max="11262" width="21.28515625" style="119" bestFit="1" customWidth="1"/>
    <col min="11263" max="11264" width="13.28515625" style="119" customWidth="1"/>
    <col min="11265" max="11265" width="21.28515625" style="119" bestFit="1" customWidth="1"/>
    <col min="11266" max="11267" width="13.28515625" style="119" customWidth="1"/>
    <col min="11268" max="11268" width="21.28515625" style="119" bestFit="1" customWidth="1"/>
    <col min="11269" max="11270" width="13.28515625" style="119" customWidth="1"/>
    <col min="11271" max="11271" width="21.28515625" style="119" bestFit="1" customWidth="1"/>
    <col min="11272" max="11273" width="13.28515625" style="119" customWidth="1"/>
    <col min="11274" max="11274" width="21.28515625" style="119" bestFit="1" customWidth="1"/>
    <col min="11275" max="11276" width="13.28515625" style="119" customWidth="1"/>
    <col min="11277" max="11277" width="13.5703125" style="119" bestFit="1" customWidth="1"/>
    <col min="11278" max="11278" width="19.7109375" style="119" bestFit="1" customWidth="1"/>
    <col min="11279" max="11279" width="8.7109375" style="119"/>
    <col min="11280" max="11282" width="0" style="119" hidden="1" customWidth="1"/>
    <col min="11283" max="11283" width="10.7109375" style="119" customWidth="1"/>
    <col min="11284" max="11498" width="8.7109375" style="119"/>
    <col min="11499" max="11499" width="1.7109375" style="119" customWidth="1"/>
    <col min="11500" max="11500" width="21" style="119" customWidth="1"/>
    <col min="11501" max="11501" width="14.28515625" style="119" customWidth="1"/>
    <col min="11502" max="11502" width="27.28515625" style="119" customWidth="1"/>
    <col min="11503" max="11509" width="15.42578125" style="119" customWidth="1"/>
    <col min="11510" max="11510" width="11.5703125" style="119" customWidth="1"/>
    <col min="11511" max="11511" width="12.42578125" style="119" customWidth="1"/>
    <col min="11512" max="11517" width="13.28515625" style="119" customWidth="1"/>
    <col min="11518" max="11518" width="21.28515625" style="119" bestFit="1" customWidth="1"/>
    <col min="11519" max="11520" width="13.28515625" style="119" customWidth="1"/>
    <col min="11521" max="11521" width="21.28515625" style="119" bestFit="1" customWidth="1"/>
    <col min="11522" max="11523" width="13.28515625" style="119" customWidth="1"/>
    <col min="11524" max="11524" width="21.28515625" style="119" bestFit="1" customWidth="1"/>
    <col min="11525" max="11526" width="13.28515625" style="119" customWidth="1"/>
    <col min="11527" max="11527" width="21.28515625" style="119" bestFit="1" customWidth="1"/>
    <col min="11528" max="11529" width="13.28515625" style="119" customWidth="1"/>
    <col min="11530" max="11530" width="21.28515625" style="119" bestFit="1" customWidth="1"/>
    <col min="11531" max="11532" width="13.28515625" style="119" customWidth="1"/>
    <col min="11533" max="11533" width="13.5703125" style="119" bestFit="1" customWidth="1"/>
    <col min="11534" max="11534" width="19.7109375" style="119" bestFit="1" customWidth="1"/>
    <col min="11535" max="11535" width="8.7109375" style="119"/>
    <col min="11536" max="11538" width="0" style="119" hidden="1" customWidth="1"/>
    <col min="11539" max="11539" width="10.7109375" style="119" customWidth="1"/>
    <col min="11540" max="11754" width="8.7109375" style="119"/>
    <col min="11755" max="11755" width="1.7109375" style="119" customWidth="1"/>
    <col min="11756" max="11756" width="21" style="119" customWidth="1"/>
    <col min="11757" max="11757" width="14.28515625" style="119" customWidth="1"/>
    <col min="11758" max="11758" width="27.28515625" style="119" customWidth="1"/>
    <col min="11759" max="11765" width="15.42578125" style="119" customWidth="1"/>
    <col min="11766" max="11766" width="11.5703125" style="119" customWidth="1"/>
    <col min="11767" max="11767" width="12.42578125" style="119" customWidth="1"/>
    <col min="11768" max="11773" width="13.28515625" style="119" customWidth="1"/>
    <col min="11774" max="11774" width="21.28515625" style="119" bestFit="1" customWidth="1"/>
    <col min="11775" max="11776" width="13.28515625" style="119" customWidth="1"/>
    <col min="11777" max="11777" width="21.28515625" style="119" bestFit="1" customWidth="1"/>
    <col min="11778" max="11779" width="13.28515625" style="119" customWidth="1"/>
    <col min="11780" max="11780" width="21.28515625" style="119" bestFit="1" customWidth="1"/>
    <col min="11781" max="11782" width="13.28515625" style="119" customWidth="1"/>
    <col min="11783" max="11783" width="21.28515625" style="119" bestFit="1" customWidth="1"/>
    <col min="11784" max="11785" width="13.28515625" style="119" customWidth="1"/>
    <col min="11786" max="11786" width="21.28515625" style="119" bestFit="1" customWidth="1"/>
    <col min="11787" max="11788" width="13.28515625" style="119" customWidth="1"/>
    <col min="11789" max="11789" width="13.5703125" style="119" bestFit="1" customWidth="1"/>
    <col min="11790" max="11790" width="19.7109375" style="119" bestFit="1" customWidth="1"/>
    <col min="11791" max="11791" width="8.7109375" style="119"/>
    <col min="11792" max="11794" width="0" style="119" hidden="1" customWidth="1"/>
    <col min="11795" max="11795" width="10.7109375" style="119" customWidth="1"/>
    <col min="11796" max="12010" width="8.7109375" style="119"/>
    <col min="12011" max="12011" width="1.7109375" style="119" customWidth="1"/>
    <col min="12012" max="12012" width="21" style="119" customWidth="1"/>
    <col min="12013" max="12013" width="14.28515625" style="119" customWidth="1"/>
    <col min="12014" max="12014" width="27.28515625" style="119" customWidth="1"/>
    <col min="12015" max="12021" width="15.42578125" style="119" customWidth="1"/>
    <col min="12022" max="12022" width="11.5703125" style="119" customWidth="1"/>
    <col min="12023" max="12023" width="12.42578125" style="119" customWidth="1"/>
    <col min="12024" max="12029" width="13.28515625" style="119" customWidth="1"/>
    <col min="12030" max="12030" width="21.28515625" style="119" bestFit="1" customWidth="1"/>
    <col min="12031" max="12032" width="13.28515625" style="119" customWidth="1"/>
    <col min="12033" max="12033" width="21.28515625" style="119" bestFit="1" customWidth="1"/>
    <col min="12034" max="12035" width="13.28515625" style="119" customWidth="1"/>
    <col min="12036" max="12036" width="21.28515625" style="119" bestFit="1" customWidth="1"/>
    <col min="12037" max="12038" width="13.28515625" style="119" customWidth="1"/>
    <col min="12039" max="12039" width="21.28515625" style="119" bestFit="1" customWidth="1"/>
    <col min="12040" max="12041" width="13.28515625" style="119" customWidth="1"/>
    <col min="12042" max="12042" width="21.28515625" style="119" bestFit="1" customWidth="1"/>
    <col min="12043" max="12044" width="13.28515625" style="119" customWidth="1"/>
    <col min="12045" max="12045" width="13.5703125" style="119" bestFit="1" customWidth="1"/>
    <col min="12046" max="12046" width="19.7109375" style="119" bestFit="1" customWidth="1"/>
    <col min="12047" max="12047" width="8.7109375" style="119"/>
    <col min="12048" max="12050" width="0" style="119" hidden="1" customWidth="1"/>
    <col min="12051" max="12051" width="10.7109375" style="119" customWidth="1"/>
    <col min="12052" max="12266" width="8.7109375" style="119"/>
    <col min="12267" max="12267" width="1.7109375" style="119" customWidth="1"/>
    <col min="12268" max="12268" width="21" style="119" customWidth="1"/>
    <col min="12269" max="12269" width="14.28515625" style="119" customWidth="1"/>
    <col min="12270" max="12270" width="27.28515625" style="119" customWidth="1"/>
    <col min="12271" max="12277" width="15.42578125" style="119" customWidth="1"/>
    <col min="12278" max="12278" width="11.5703125" style="119" customWidth="1"/>
    <col min="12279" max="12279" width="12.42578125" style="119" customWidth="1"/>
    <col min="12280" max="12285" width="13.28515625" style="119" customWidth="1"/>
    <col min="12286" max="12286" width="21.28515625" style="119" bestFit="1" customWidth="1"/>
    <col min="12287" max="12288" width="13.28515625" style="119" customWidth="1"/>
    <col min="12289" max="12289" width="21.28515625" style="119" bestFit="1" customWidth="1"/>
    <col min="12290" max="12291" width="13.28515625" style="119" customWidth="1"/>
    <col min="12292" max="12292" width="21.28515625" style="119" bestFit="1" customWidth="1"/>
    <col min="12293" max="12294" width="13.28515625" style="119" customWidth="1"/>
    <col min="12295" max="12295" width="21.28515625" style="119" bestFit="1" customWidth="1"/>
    <col min="12296" max="12297" width="13.28515625" style="119" customWidth="1"/>
    <col min="12298" max="12298" width="21.28515625" style="119" bestFit="1" customWidth="1"/>
    <col min="12299" max="12300" width="13.28515625" style="119" customWidth="1"/>
    <col min="12301" max="12301" width="13.5703125" style="119" bestFit="1" customWidth="1"/>
    <col min="12302" max="12302" width="19.7109375" style="119" bestFit="1" customWidth="1"/>
    <col min="12303" max="12303" width="8.7109375" style="119"/>
    <col min="12304" max="12306" width="0" style="119" hidden="1" customWidth="1"/>
    <col min="12307" max="12307" width="10.7109375" style="119" customWidth="1"/>
    <col min="12308" max="12522" width="8.7109375" style="119"/>
    <col min="12523" max="12523" width="1.7109375" style="119" customWidth="1"/>
    <col min="12524" max="12524" width="21" style="119" customWidth="1"/>
    <col min="12525" max="12525" width="14.28515625" style="119" customWidth="1"/>
    <col min="12526" max="12526" width="27.28515625" style="119" customWidth="1"/>
    <col min="12527" max="12533" width="15.42578125" style="119" customWidth="1"/>
    <col min="12534" max="12534" width="11.5703125" style="119" customWidth="1"/>
    <col min="12535" max="12535" width="12.42578125" style="119" customWidth="1"/>
    <col min="12536" max="12541" width="13.28515625" style="119" customWidth="1"/>
    <col min="12542" max="12542" width="21.28515625" style="119" bestFit="1" customWidth="1"/>
    <col min="12543" max="12544" width="13.28515625" style="119" customWidth="1"/>
    <col min="12545" max="12545" width="21.28515625" style="119" bestFit="1" customWidth="1"/>
    <col min="12546" max="12547" width="13.28515625" style="119" customWidth="1"/>
    <col min="12548" max="12548" width="21.28515625" style="119" bestFit="1" customWidth="1"/>
    <col min="12549" max="12550" width="13.28515625" style="119" customWidth="1"/>
    <col min="12551" max="12551" width="21.28515625" style="119" bestFit="1" customWidth="1"/>
    <col min="12552" max="12553" width="13.28515625" style="119" customWidth="1"/>
    <col min="12554" max="12554" width="21.28515625" style="119" bestFit="1" customWidth="1"/>
    <col min="12555" max="12556" width="13.28515625" style="119" customWidth="1"/>
    <col min="12557" max="12557" width="13.5703125" style="119" bestFit="1" customWidth="1"/>
    <col min="12558" max="12558" width="19.7109375" style="119" bestFit="1" customWidth="1"/>
    <col min="12559" max="12559" width="8.7109375" style="119"/>
    <col min="12560" max="12562" width="0" style="119" hidden="1" customWidth="1"/>
    <col min="12563" max="12563" width="10.7109375" style="119" customWidth="1"/>
    <col min="12564" max="12778" width="8.7109375" style="119"/>
    <col min="12779" max="12779" width="1.7109375" style="119" customWidth="1"/>
    <col min="12780" max="12780" width="21" style="119" customWidth="1"/>
    <col min="12781" max="12781" width="14.28515625" style="119" customWidth="1"/>
    <col min="12782" max="12782" width="27.28515625" style="119" customWidth="1"/>
    <col min="12783" max="12789" width="15.42578125" style="119" customWidth="1"/>
    <col min="12790" max="12790" width="11.5703125" style="119" customWidth="1"/>
    <col min="12791" max="12791" width="12.42578125" style="119" customWidth="1"/>
    <col min="12792" max="12797" width="13.28515625" style="119" customWidth="1"/>
    <col min="12798" max="12798" width="21.28515625" style="119" bestFit="1" customWidth="1"/>
    <col min="12799" max="12800" width="13.28515625" style="119" customWidth="1"/>
    <col min="12801" max="12801" width="21.28515625" style="119" bestFit="1" customWidth="1"/>
    <col min="12802" max="12803" width="13.28515625" style="119" customWidth="1"/>
    <col min="12804" max="12804" width="21.28515625" style="119" bestFit="1" customWidth="1"/>
    <col min="12805" max="12806" width="13.28515625" style="119" customWidth="1"/>
    <col min="12807" max="12807" width="21.28515625" style="119" bestFit="1" customWidth="1"/>
    <col min="12808" max="12809" width="13.28515625" style="119" customWidth="1"/>
    <col min="12810" max="12810" width="21.28515625" style="119" bestFit="1" customWidth="1"/>
    <col min="12811" max="12812" width="13.28515625" style="119" customWidth="1"/>
    <col min="12813" max="12813" width="13.5703125" style="119" bestFit="1" customWidth="1"/>
    <col min="12814" max="12814" width="19.7109375" style="119" bestFit="1" customWidth="1"/>
    <col min="12815" max="12815" width="8.7109375" style="119"/>
    <col min="12816" max="12818" width="0" style="119" hidden="1" customWidth="1"/>
    <col min="12819" max="12819" width="10.7109375" style="119" customWidth="1"/>
    <col min="12820" max="13034" width="8.7109375" style="119"/>
    <col min="13035" max="13035" width="1.7109375" style="119" customWidth="1"/>
    <col min="13036" max="13036" width="21" style="119" customWidth="1"/>
    <col min="13037" max="13037" width="14.28515625" style="119" customWidth="1"/>
    <col min="13038" max="13038" width="27.28515625" style="119" customWidth="1"/>
    <col min="13039" max="13045" width="15.42578125" style="119" customWidth="1"/>
    <col min="13046" max="13046" width="11.5703125" style="119" customWidth="1"/>
    <col min="13047" max="13047" width="12.42578125" style="119" customWidth="1"/>
    <col min="13048" max="13053" width="13.28515625" style="119" customWidth="1"/>
    <col min="13054" max="13054" width="21.28515625" style="119" bestFit="1" customWidth="1"/>
    <col min="13055" max="13056" width="13.28515625" style="119" customWidth="1"/>
    <col min="13057" max="13057" width="21.28515625" style="119" bestFit="1" customWidth="1"/>
    <col min="13058" max="13059" width="13.28515625" style="119" customWidth="1"/>
    <col min="13060" max="13060" width="21.28515625" style="119" bestFit="1" customWidth="1"/>
    <col min="13061" max="13062" width="13.28515625" style="119" customWidth="1"/>
    <col min="13063" max="13063" width="21.28515625" style="119" bestFit="1" customWidth="1"/>
    <col min="13064" max="13065" width="13.28515625" style="119" customWidth="1"/>
    <col min="13066" max="13066" width="21.28515625" style="119" bestFit="1" customWidth="1"/>
    <col min="13067" max="13068" width="13.28515625" style="119" customWidth="1"/>
    <col min="13069" max="13069" width="13.5703125" style="119" bestFit="1" customWidth="1"/>
    <col min="13070" max="13070" width="19.7109375" style="119" bestFit="1" customWidth="1"/>
    <col min="13071" max="13071" width="8.7109375" style="119"/>
    <col min="13072" max="13074" width="0" style="119" hidden="1" customWidth="1"/>
    <col min="13075" max="13075" width="10.7109375" style="119" customWidth="1"/>
    <col min="13076" max="13290" width="8.7109375" style="119"/>
    <col min="13291" max="13291" width="1.7109375" style="119" customWidth="1"/>
    <col min="13292" max="13292" width="21" style="119" customWidth="1"/>
    <col min="13293" max="13293" width="14.28515625" style="119" customWidth="1"/>
    <col min="13294" max="13294" width="27.28515625" style="119" customWidth="1"/>
    <col min="13295" max="13301" width="15.42578125" style="119" customWidth="1"/>
    <col min="13302" max="13302" width="11.5703125" style="119" customWidth="1"/>
    <col min="13303" max="13303" width="12.42578125" style="119" customWidth="1"/>
    <col min="13304" max="13309" width="13.28515625" style="119" customWidth="1"/>
    <col min="13310" max="13310" width="21.28515625" style="119" bestFit="1" customWidth="1"/>
    <col min="13311" max="13312" width="13.28515625" style="119" customWidth="1"/>
    <col min="13313" max="13313" width="21.28515625" style="119" bestFit="1" customWidth="1"/>
    <col min="13314" max="13315" width="13.28515625" style="119" customWidth="1"/>
    <col min="13316" max="13316" width="21.28515625" style="119" bestFit="1" customWidth="1"/>
    <col min="13317" max="13318" width="13.28515625" style="119" customWidth="1"/>
    <col min="13319" max="13319" width="21.28515625" style="119" bestFit="1" customWidth="1"/>
    <col min="13320" max="13321" width="13.28515625" style="119" customWidth="1"/>
    <col min="13322" max="13322" width="21.28515625" style="119" bestFit="1" customWidth="1"/>
    <col min="13323" max="13324" width="13.28515625" style="119" customWidth="1"/>
    <col min="13325" max="13325" width="13.5703125" style="119" bestFit="1" customWidth="1"/>
    <col min="13326" max="13326" width="19.7109375" style="119" bestFit="1" customWidth="1"/>
    <col min="13327" max="13327" width="8.7109375" style="119"/>
    <col min="13328" max="13330" width="0" style="119" hidden="1" customWidth="1"/>
    <col min="13331" max="13331" width="10.7109375" style="119" customWidth="1"/>
    <col min="13332" max="13546" width="8.7109375" style="119"/>
    <col min="13547" max="13547" width="1.7109375" style="119" customWidth="1"/>
    <col min="13548" max="13548" width="21" style="119" customWidth="1"/>
    <col min="13549" max="13549" width="14.28515625" style="119" customWidth="1"/>
    <col min="13550" max="13550" width="27.28515625" style="119" customWidth="1"/>
    <col min="13551" max="13557" width="15.42578125" style="119" customWidth="1"/>
    <col min="13558" max="13558" width="11.5703125" style="119" customWidth="1"/>
    <col min="13559" max="13559" width="12.42578125" style="119" customWidth="1"/>
    <col min="13560" max="13565" width="13.28515625" style="119" customWidth="1"/>
    <col min="13566" max="13566" width="21.28515625" style="119" bestFit="1" customWidth="1"/>
    <col min="13567" max="13568" width="13.28515625" style="119" customWidth="1"/>
    <col min="13569" max="13569" width="21.28515625" style="119" bestFit="1" customWidth="1"/>
    <col min="13570" max="13571" width="13.28515625" style="119" customWidth="1"/>
    <col min="13572" max="13572" width="21.28515625" style="119" bestFit="1" customWidth="1"/>
    <col min="13573" max="13574" width="13.28515625" style="119" customWidth="1"/>
    <col min="13575" max="13575" width="21.28515625" style="119" bestFit="1" customWidth="1"/>
    <col min="13576" max="13577" width="13.28515625" style="119" customWidth="1"/>
    <col min="13578" max="13578" width="21.28515625" style="119" bestFit="1" customWidth="1"/>
    <col min="13579" max="13580" width="13.28515625" style="119" customWidth="1"/>
    <col min="13581" max="13581" width="13.5703125" style="119" bestFit="1" customWidth="1"/>
    <col min="13582" max="13582" width="19.7109375" style="119" bestFit="1" customWidth="1"/>
    <col min="13583" max="13583" width="8.7109375" style="119"/>
    <col min="13584" max="13586" width="0" style="119" hidden="1" customWidth="1"/>
    <col min="13587" max="13587" width="10.7109375" style="119" customWidth="1"/>
    <col min="13588" max="13802" width="8.7109375" style="119"/>
    <col min="13803" max="13803" width="1.7109375" style="119" customWidth="1"/>
    <col min="13804" max="13804" width="21" style="119" customWidth="1"/>
    <col min="13805" max="13805" width="14.28515625" style="119" customWidth="1"/>
    <col min="13806" max="13806" width="27.28515625" style="119" customWidth="1"/>
    <col min="13807" max="13813" width="15.42578125" style="119" customWidth="1"/>
    <col min="13814" max="13814" width="11.5703125" style="119" customWidth="1"/>
    <col min="13815" max="13815" width="12.42578125" style="119" customWidth="1"/>
    <col min="13816" max="13821" width="13.28515625" style="119" customWidth="1"/>
    <col min="13822" max="13822" width="21.28515625" style="119" bestFit="1" customWidth="1"/>
    <col min="13823" max="13824" width="13.28515625" style="119" customWidth="1"/>
    <col min="13825" max="13825" width="21.28515625" style="119" bestFit="1" customWidth="1"/>
    <col min="13826" max="13827" width="13.28515625" style="119" customWidth="1"/>
    <col min="13828" max="13828" width="21.28515625" style="119" bestFit="1" customWidth="1"/>
    <col min="13829" max="13830" width="13.28515625" style="119" customWidth="1"/>
    <col min="13831" max="13831" width="21.28515625" style="119" bestFit="1" customWidth="1"/>
    <col min="13832" max="13833" width="13.28515625" style="119" customWidth="1"/>
    <col min="13834" max="13834" width="21.28515625" style="119" bestFit="1" customWidth="1"/>
    <col min="13835" max="13836" width="13.28515625" style="119" customWidth="1"/>
    <col min="13837" max="13837" width="13.5703125" style="119" bestFit="1" customWidth="1"/>
    <col min="13838" max="13838" width="19.7109375" style="119" bestFit="1" customWidth="1"/>
    <col min="13839" max="13839" width="8.7109375" style="119"/>
    <col min="13840" max="13842" width="0" style="119" hidden="1" customWidth="1"/>
    <col min="13843" max="13843" width="10.7109375" style="119" customWidth="1"/>
    <col min="13844" max="14058" width="8.7109375" style="119"/>
    <col min="14059" max="14059" width="1.7109375" style="119" customWidth="1"/>
    <col min="14060" max="14060" width="21" style="119" customWidth="1"/>
    <col min="14061" max="14061" width="14.28515625" style="119" customWidth="1"/>
    <col min="14062" max="14062" width="27.28515625" style="119" customWidth="1"/>
    <col min="14063" max="14069" width="15.42578125" style="119" customWidth="1"/>
    <col min="14070" max="14070" width="11.5703125" style="119" customWidth="1"/>
    <col min="14071" max="14071" width="12.42578125" style="119" customWidth="1"/>
    <col min="14072" max="14077" width="13.28515625" style="119" customWidth="1"/>
    <col min="14078" max="14078" width="21.28515625" style="119" bestFit="1" customWidth="1"/>
    <col min="14079" max="14080" width="13.28515625" style="119" customWidth="1"/>
    <col min="14081" max="14081" width="21.28515625" style="119" bestFit="1" customWidth="1"/>
    <col min="14082" max="14083" width="13.28515625" style="119" customWidth="1"/>
    <col min="14084" max="14084" width="21.28515625" style="119" bestFit="1" customWidth="1"/>
    <col min="14085" max="14086" width="13.28515625" style="119" customWidth="1"/>
    <col min="14087" max="14087" width="21.28515625" style="119" bestFit="1" customWidth="1"/>
    <col min="14088" max="14089" width="13.28515625" style="119" customWidth="1"/>
    <col min="14090" max="14090" width="21.28515625" style="119" bestFit="1" customWidth="1"/>
    <col min="14091" max="14092" width="13.28515625" style="119" customWidth="1"/>
    <col min="14093" max="14093" width="13.5703125" style="119" bestFit="1" customWidth="1"/>
    <col min="14094" max="14094" width="19.7109375" style="119" bestFit="1" customWidth="1"/>
    <col min="14095" max="14095" width="8.7109375" style="119"/>
    <col min="14096" max="14098" width="0" style="119" hidden="1" customWidth="1"/>
    <col min="14099" max="14099" width="10.7109375" style="119" customWidth="1"/>
    <col min="14100" max="14314" width="8.7109375" style="119"/>
    <col min="14315" max="14315" width="1.7109375" style="119" customWidth="1"/>
    <col min="14316" max="14316" width="21" style="119" customWidth="1"/>
    <col min="14317" max="14317" width="14.28515625" style="119" customWidth="1"/>
    <col min="14318" max="14318" width="27.28515625" style="119" customWidth="1"/>
    <col min="14319" max="14325" width="15.42578125" style="119" customWidth="1"/>
    <col min="14326" max="14326" width="11.5703125" style="119" customWidth="1"/>
    <col min="14327" max="14327" width="12.42578125" style="119" customWidth="1"/>
    <col min="14328" max="14333" width="13.28515625" style="119" customWidth="1"/>
    <col min="14334" max="14334" width="21.28515625" style="119" bestFit="1" customWidth="1"/>
    <col min="14335" max="14336" width="13.28515625" style="119" customWidth="1"/>
    <col min="14337" max="14337" width="21.28515625" style="119" bestFit="1" customWidth="1"/>
    <col min="14338" max="14339" width="13.28515625" style="119" customWidth="1"/>
    <col min="14340" max="14340" width="21.28515625" style="119" bestFit="1" customWidth="1"/>
    <col min="14341" max="14342" width="13.28515625" style="119" customWidth="1"/>
    <col min="14343" max="14343" width="21.28515625" style="119" bestFit="1" customWidth="1"/>
    <col min="14344" max="14345" width="13.28515625" style="119" customWidth="1"/>
    <col min="14346" max="14346" width="21.28515625" style="119" bestFit="1" customWidth="1"/>
    <col min="14347" max="14348" width="13.28515625" style="119" customWidth="1"/>
    <col min="14349" max="14349" width="13.5703125" style="119" bestFit="1" customWidth="1"/>
    <col min="14350" max="14350" width="19.7109375" style="119" bestFit="1" customWidth="1"/>
    <col min="14351" max="14351" width="8.7109375" style="119"/>
    <col min="14352" max="14354" width="0" style="119" hidden="1" customWidth="1"/>
    <col min="14355" max="14355" width="10.7109375" style="119" customWidth="1"/>
    <col min="14356" max="14570" width="8.7109375" style="119"/>
    <col min="14571" max="14571" width="1.7109375" style="119" customWidth="1"/>
    <col min="14572" max="14572" width="21" style="119" customWidth="1"/>
    <col min="14573" max="14573" width="14.28515625" style="119" customWidth="1"/>
    <col min="14574" max="14574" width="27.28515625" style="119" customWidth="1"/>
    <col min="14575" max="14581" width="15.42578125" style="119" customWidth="1"/>
    <col min="14582" max="14582" width="11.5703125" style="119" customWidth="1"/>
    <col min="14583" max="14583" width="12.42578125" style="119" customWidth="1"/>
    <col min="14584" max="14589" width="13.28515625" style="119" customWidth="1"/>
    <col min="14590" max="14590" width="21.28515625" style="119" bestFit="1" customWidth="1"/>
    <col min="14591" max="14592" width="13.28515625" style="119" customWidth="1"/>
    <col min="14593" max="14593" width="21.28515625" style="119" bestFit="1" customWidth="1"/>
    <col min="14594" max="14595" width="13.28515625" style="119" customWidth="1"/>
    <col min="14596" max="14596" width="21.28515625" style="119" bestFit="1" customWidth="1"/>
    <col min="14597" max="14598" width="13.28515625" style="119" customWidth="1"/>
    <col min="14599" max="14599" width="21.28515625" style="119" bestFit="1" customWidth="1"/>
    <col min="14600" max="14601" width="13.28515625" style="119" customWidth="1"/>
    <col min="14602" max="14602" width="21.28515625" style="119" bestFit="1" customWidth="1"/>
    <col min="14603" max="14604" width="13.28515625" style="119" customWidth="1"/>
    <col min="14605" max="14605" width="13.5703125" style="119" bestFit="1" customWidth="1"/>
    <col min="14606" max="14606" width="19.7109375" style="119" bestFit="1" customWidth="1"/>
    <col min="14607" max="14607" width="8.7109375" style="119"/>
    <col min="14608" max="14610" width="0" style="119" hidden="1" customWidth="1"/>
    <col min="14611" max="14611" width="10.7109375" style="119" customWidth="1"/>
    <col min="14612" max="14826" width="8.7109375" style="119"/>
    <col min="14827" max="14827" width="1.7109375" style="119" customWidth="1"/>
    <col min="14828" max="14828" width="21" style="119" customWidth="1"/>
    <col min="14829" max="14829" width="14.28515625" style="119" customWidth="1"/>
    <col min="14830" max="14830" width="27.28515625" style="119" customWidth="1"/>
    <col min="14831" max="14837" width="15.42578125" style="119" customWidth="1"/>
    <col min="14838" max="14838" width="11.5703125" style="119" customWidth="1"/>
    <col min="14839" max="14839" width="12.42578125" style="119" customWidth="1"/>
    <col min="14840" max="14845" width="13.28515625" style="119" customWidth="1"/>
    <col min="14846" max="14846" width="21.28515625" style="119" bestFit="1" customWidth="1"/>
    <col min="14847" max="14848" width="13.28515625" style="119" customWidth="1"/>
    <col min="14849" max="14849" width="21.28515625" style="119" bestFit="1" customWidth="1"/>
    <col min="14850" max="14851" width="13.28515625" style="119" customWidth="1"/>
    <col min="14852" max="14852" width="21.28515625" style="119" bestFit="1" customWidth="1"/>
    <col min="14853" max="14854" width="13.28515625" style="119" customWidth="1"/>
    <col min="14855" max="14855" width="21.28515625" style="119" bestFit="1" customWidth="1"/>
    <col min="14856" max="14857" width="13.28515625" style="119" customWidth="1"/>
    <col min="14858" max="14858" width="21.28515625" style="119" bestFit="1" customWidth="1"/>
    <col min="14859" max="14860" width="13.28515625" style="119" customWidth="1"/>
    <col min="14861" max="14861" width="13.5703125" style="119" bestFit="1" customWidth="1"/>
    <col min="14862" max="14862" width="19.7109375" style="119" bestFit="1" customWidth="1"/>
    <col min="14863" max="14863" width="8.7109375" style="119"/>
    <col min="14864" max="14866" width="0" style="119" hidden="1" customWidth="1"/>
    <col min="14867" max="14867" width="10.7109375" style="119" customWidth="1"/>
    <col min="14868" max="15082" width="8.7109375" style="119"/>
    <col min="15083" max="15083" width="1.7109375" style="119" customWidth="1"/>
    <col min="15084" max="15084" width="21" style="119" customWidth="1"/>
    <col min="15085" max="15085" width="14.28515625" style="119" customWidth="1"/>
    <col min="15086" max="15086" width="27.28515625" style="119" customWidth="1"/>
    <col min="15087" max="15093" width="15.42578125" style="119" customWidth="1"/>
    <col min="15094" max="15094" width="11.5703125" style="119" customWidth="1"/>
    <col min="15095" max="15095" width="12.42578125" style="119" customWidth="1"/>
    <col min="15096" max="15101" width="13.28515625" style="119" customWidth="1"/>
    <col min="15102" max="15102" width="21.28515625" style="119" bestFit="1" customWidth="1"/>
    <col min="15103" max="15104" width="13.28515625" style="119" customWidth="1"/>
    <col min="15105" max="15105" width="21.28515625" style="119" bestFit="1" customWidth="1"/>
    <col min="15106" max="15107" width="13.28515625" style="119" customWidth="1"/>
    <col min="15108" max="15108" width="21.28515625" style="119" bestFit="1" customWidth="1"/>
    <col min="15109" max="15110" width="13.28515625" style="119" customWidth="1"/>
    <col min="15111" max="15111" width="21.28515625" style="119" bestFit="1" customWidth="1"/>
    <col min="15112" max="15113" width="13.28515625" style="119" customWidth="1"/>
    <col min="15114" max="15114" width="21.28515625" style="119" bestFit="1" customWidth="1"/>
    <col min="15115" max="15116" width="13.28515625" style="119" customWidth="1"/>
    <col min="15117" max="15117" width="13.5703125" style="119" bestFit="1" customWidth="1"/>
    <col min="15118" max="15118" width="19.7109375" style="119" bestFit="1" customWidth="1"/>
    <col min="15119" max="15119" width="8.7109375" style="119"/>
    <col min="15120" max="15122" width="0" style="119" hidden="1" customWidth="1"/>
    <col min="15123" max="15123" width="10.7109375" style="119" customWidth="1"/>
    <col min="15124" max="15338" width="8.7109375" style="119"/>
    <col min="15339" max="15339" width="1.7109375" style="119" customWidth="1"/>
    <col min="15340" max="15340" width="21" style="119" customWidth="1"/>
    <col min="15341" max="15341" width="14.28515625" style="119" customWidth="1"/>
    <col min="15342" max="15342" width="27.28515625" style="119" customWidth="1"/>
    <col min="15343" max="15349" width="15.42578125" style="119" customWidth="1"/>
    <col min="15350" max="15350" width="11.5703125" style="119" customWidth="1"/>
    <col min="15351" max="15351" width="12.42578125" style="119" customWidth="1"/>
    <col min="15352" max="15357" width="13.28515625" style="119" customWidth="1"/>
    <col min="15358" max="15358" width="21.28515625" style="119" bestFit="1" customWidth="1"/>
    <col min="15359" max="15360" width="13.28515625" style="119" customWidth="1"/>
    <col min="15361" max="15361" width="21.28515625" style="119" bestFit="1" customWidth="1"/>
    <col min="15362" max="15363" width="13.28515625" style="119" customWidth="1"/>
    <col min="15364" max="15364" width="21.28515625" style="119" bestFit="1" customWidth="1"/>
    <col min="15365" max="15366" width="13.28515625" style="119" customWidth="1"/>
    <col min="15367" max="15367" width="21.28515625" style="119" bestFit="1" customWidth="1"/>
    <col min="15368" max="15369" width="13.28515625" style="119" customWidth="1"/>
    <col min="15370" max="15370" width="21.28515625" style="119" bestFit="1" customWidth="1"/>
    <col min="15371" max="15372" width="13.28515625" style="119" customWidth="1"/>
    <col min="15373" max="15373" width="13.5703125" style="119" bestFit="1" customWidth="1"/>
    <col min="15374" max="15374" width="19.7109375" style="119" bestFit="1" customWidth="1"/>
    <col min="15375" max="15375" width="8.7109375" style="119"/>
    <col min="15376" max="15378" width="0" style="119" hidden="1" customWidth="1"/>
    <col min="15379" max="15379" width="10.7109375" style="119" customWidth="1"/>
    <col min="15380" max="15594" width="8.7109375" style="119"/>
    <col min="15595" max="15595" width="1.7109375" style="119" customWidth="1"/>
    <col min="15596" max="15596" width="21" style="119" customWidth="1"/>
    <col min="15597" max="15597" width="14.28515625" style="119" customWidth="1"/>
    <col min="15598" max="15598" width="27.28515625" style="119" customWidth="1"/>
    <col min="15599" max="15605" width="15.42578125" style="119" customWidth="1"/>
    <col min="15606" max="15606" width="11.5703125" style="119" customWidth="1"/>
    <col min="15607" max="15607" width="12.42578125" style="119" customWidth="1"/>
    <col min="15608" max="15613" width="13.28515625" style="119" customWidth="1"/>
    <col min="15614" max="15614" width="21.28515625" style="119" bestFit="1" customWidth="1"/>
    <col min="15615" max="15616" width="13.28515625" style="119" customWidth="1"/>
    <col min="15617" max="15617" width="21.28515625" style="119" bestFit="1" customWidth="1"/>
    <col min="15618" max="15619" width="13.28515625" style="119" customWidth="1"/>
    <col min="15620" max="15620" width="21.28515625" style="119" bestFit="1" customWidth="1"/>
    <col min="15621" max="15622" width="13.28515625" style="119" customWidth="1"/>
    <col min="15623" max="15623" width="21.28515625" style="119" bestFit="1" customWidth="1"/>
    <col min="15624" max="15625" width="13.28515625" style="119" customWidth="1"/>
    <col min="15626" max="15626" width="21.28515625" style="119" bestFit="1" customWidth="1"/>
    <col min="15627" max="15628" width="13.28515625" style="119" customWidth="1"/>
    <col min="15629" max="15629" width="13.5703125" style="119" bestFit="1" customWidth="1"/>
    <col min="15630" max="15630" width="19.7109375" style="119" bestFit="1" customWidth="1"/>
    <col min="15631" max="15631" width="8.7109375" style="119"/>
    <col min="15632" max="15634" width="0" style="119" hidden="1" customWidth="1"/>
    <col min="15635" max="15635" width="10.7109375" style="119" customWidth="1"/>
    <col min="15636" max="15850" width="8.7109375" style="119"/>
    <col min="15851" max="15851" width="1.7109375" style="119" customWidth="1"/>
    <col min="15852" max="15852" width="21" style="119" customWidth="1"/>
    <col min="15853" max="15853" width="14.28515625" style="119" customWidth="1"/>
    <col min="15854" max="15854" width="27.28515625" style="119" customWidth="1"/>
    <col min="15855" max="15861" width="15.42578125" style="119" customWidth="1"/>
    <col min="15862" max="15862" width="11.5703125" style="119" customWidth="1"/>
    <col min="15863" max="15863" width="12.42578125" style="119" customWidth="1"/>
    <col min="15864" max="15869" width="13.28515625" style="119" customWidth="1"/>
    <col min="15870" max="15870" width="21.28515625" style="119" bestFit="1" customWidth="1"/>
    <col min="15871" max="15872" width="13.28515625" style="119" customWidth="1"/>
    <col min="15873" max="15873" width="21.28515625" style="119" bestFit="1" customWidth="1"/>
    <col min="15874" max="15875" width="13.28515625" style="119" customWidth="1"/>
    <col min="15876" max="15876" width="21.28515625" style="119" bestFit="1" customWidth="1"/>
    <col min="15877" max="15878" width="13.28515625" style="119" customWidth="1"/>
    <col min="15879" max="15879" width="21.28515625" style="119" bestFit="1" customWidth="1"/>
    <col min="15880" max="15881" width="13.28515625" style="119" customWidth="1"/>
    <col min="15882" max="15882" width="21.28515625" style="119" bestFit="1" customWidth="1"/>
    <col min="15883" max="15884" width="13.28515625" style="119" customWidth="1"/>
    <col min="15885" max="15885" width="13.5703125" style="119" bestFit="1" customWidth="1"/>
    <col min="15886" max="15886" width="19.7109375" style="119" bestFit="1" customWidth="1"/>
    <col min="15887" max="15887" width="8.7109375" style="119"/>
    <col min="15888" max="15890" width="0" style="119" hidden="1" customWidth="1"/>
    <col min="15891" max="15891" width="10.7109375" style="119" customWidth="1"/>
    <col min="15892" max="16106" width="8.7109375" style="119"/>
    <col min="16107" max="16107" width="1.7109375" style="119" customWidth="1"/>
    <col min="16108" max="16108" width="21" style="119" customWidth="1"/>
    <col min="16109" max="16109" width="14.28515625" style="119" customWidth="1"/>
    <col min="16110" max="16110" width="27.28515625" style="119" customWidth="1"/>
    <col min="16111" max="16117" width="15.42578125" style="119" customWidth="1"/>
    <col min="16118" max="16118" width="11.5703125" style="119" customWidth="1"/>
    <col min="16119" max="16119" width="12.42578125" style="119" customWidth="1"/>
    <col min="16120" max="16125" width="13.28515625" style="119" customWidth="1"/>
    <col min="16126" max="16126" width="21.28515625" style="119" bestFit="1" customWidth="1"/>
    <col min="16127" max="16128" width="13.28515625" style="119" customWidth="1"/>
    <col min="16129" max="16129" width="21.28515625" style="119" bestFit="1" customWidth="1"/>
    <col min="16130" max="16131" width="13.28515625" style="119" customWidth="1"/>
    <col min="16132" max="16132" width="21.28515625" style="119" bestFit="1" customWidth="1"/>
    <col min="16133" max="16134" width="13.28515625" style="119" customWidth="1"/>
    <col min="16135" max="16135" width="21.28515625" style="119" bestFit="1" customWidth="1"/>
    <col min="16136" max="16137" width="13.28515625" style="119" customWidth="1"/>
    <col min="16138" max="16138" width="21.28515625" style="119" bestFit="1" customWidth="1"/>
    <col min="16139" max="16140" width="13.28515625" style="119" customWidth="1"/>
    <col min="16141" max="16141" width="13.5703125" style="119" bestFit="1" customWidth="1"/>
    <col min="16142" max="16142" width="19.7109375" style="119" bestFit="1" customWidth="1"/>
    <col min="16143" max="16143" width="8.7109375" style="119"/>
    <col min="16144" max="16146" width="0" style="119" hidden="1" customWidth="1"/>
    <col min="16147" max="16147" width="10.7109375" style="119" customWidth="1"/>
    <col min="16148" max="16384" width="8.7109375" style="119"/>
  </cols>
  <sheetData>
    <row r="1" spans="1:18" x14ac:dyDescent="0.2">
      <c r="M1" s="119"/>
      <c r="N1" s="119"/>
      <c r="O1" s="119"/>
    </row>
    <row r="2" spans="1:18" ht="15.75" x14ac:dyDescent="0.25">
      <c r="B2" s="162"/>
      <c r="C2" s="163"/>
      <c r="D2" s="163"/>
      <c r="E2" s="164"/>
      <c r="F2" s="164"/>
      <c r="G2" s="164"/>
      <c r="H2" s="165"/>
      <c r="I2" s="165"/>
      <c r="J2" s="165"/>
      <c r="K2" s="165"/>
      <c r="L2" s="165"/>
      <c r="M2" s="166"/>
      <c r="N2" s="166"/>
      <c r="O2" s="166"/>
      <c r="P2" s="166"/>
      <c r="Q2" s="166"/>
      <c r="R2" s="175"/>
    </row>
    <row r="3" spans="1:18" ht="15.75" x14ac:dyDescent="0.25">
      <c r="B3" s="167"/>
      <c r="C3" s="174" t="s">
        <v>267</v>
      </c>
      <c r="D3" s="174"/>
      <c r="E3" s="161"/>
      <c r="F3" s="161"/>
      <c r="G3" s="161"/>
      <c r="H3" s="168"/>
      <c r="I3" s="168"/>
      <c r="J3" s="168"/>
      <c r="K3" s="168"/>
      <c r="L3" s="168"/>
      <c r="M3" s="169"/>
      <c r="N3" s="169"/>
      <c r="O3" s="169"/>
      <c r="P3" s="169"/>
      <c r="Q3" s="169"/>
      <c r="R3" s="176"/>
    </row>
    <row r="4" spans="1:18" ht="15.75" x14ac:dyDescent="0.25">
      <c r="B4" s="170"/>
      <c r="C4" s="174" t="s">
        <v>291</v>
      </c>
      <c r="D4" s="174"/>
      <c r="E4" s="169"/>
      <c r="F4" s="169"/>
      <c r="G4" s="169"/>
      <c r="H4" s="168"/>
      <c r="I4" s="168"/>
      <c r="J4" s="168"/>
      <c r="K4" s="168"/>
      <c r="L4" s="168"/>
      <c r="M4" s="169"/>
      <c r="N4" s="169"/>
      <c r="O4" s="169"/>
      <c r="P4" s="169"/>
      <c r="Q4" s="169"/>
      <c r="R4" s="176"/>
    </row>
    <row r="5" spans="1:18" ht="15.75" x14ac:dyDescent="0.25">
      <c r="B5" s="171"/>
      <c r="C5" s="172"/>
      <c r="D5" s="172"/>
      <c r="E5" s="172"/>
      <c r="F5" s="172"/>
      <c r="G5" s="172"/>
      <c r="H5" s="173"/>
      <c r="I5" s="173"/>
      <c r="J5" s="173"/>
      <c r="K5" s="173"/>
      <c r="L5" s="173"/>
      <c r="M5" s="172"/>
      <c r="N5" s="172"/>
      <c r="O5" s="172"/>
      <c r="P5" s="172"/>
      <c r="Q5" s="172"/>
      <c r="R5" s="177"/>
    </row>
    <row r="6" spans="1:18" s="129" customFormat="1" ht="16.5" thickBot="1" x14ac:dyDescent="0.3">
      <c r="B6" s="131"/>
      <c r="C6" s="131"/>
      <c r="D6" s="131"/>
      <c r="E6" s="131"/>
      <c r="F6" s="131"/>
      <c r="G6" s="131"/>
      <c r="H6" s="132"/>
      <c r="I6" s="132"/>
      <c r="J6" s="132"/>
      <c r="K6" s="132"/>
      <c r="L6" s="132"/>
      <c r="M6" s="131"/>
      <c r="N6" s="131"/>
      <c r="O6" s="131"/>
      <c r="P6" s="131"/>
      <c r="Q6" s="131"/>
      <c r="R6" s="131"/>
    </row>
    <row r="7" spans="1:18" s="133" customFormat="1" ht="16.5" thickBot="1" x14ac:dyDescent="0.3">
      <c r="B7" s="178" t="s">
        <v>371</v>
      </c>
      <c r="C7" s="289" t="s">
        <v>268</v>
      </c>
      <c r="D7" s="290"/>
      <c r="E7" s="290"/>
      <c r="F7" s="290"/>
      <c r="G7" s="290"/>
      <c r="H7" s="290"/>
      <c r="I7" s="290"/>
      <c r="J7" s="290"/>
      <c r="K7" s="290"/>
      <c r="L7" s="290"/>
      <c r="M7" s="290"/>
      <c r="N7" s="290"/>
      <c r="O7" s="291"/>
      <c r="P7" s="289" t="s">
        <v>269</v>
      </c>
      <c r="Q7" s="290"/>
      <c r="R7" s="291"/>
    </row>
    <row r="8" spans="1:18" s="130" customFormat="1" ht="16.5" thickBot="1" x14ac:dyDescent="0.3">
      <c r="A8" s="133"/>
      <c r="B8" s="179"/>
      <c r="C8" s="179"/>
      <c r="D8" s="179"/>
      <c r="E8" s="179"/>
      <c r="F8" s="179"/>
      <c r="G8" s="179"/>
      <c r="H8" s="179"/>
      <c r="I8" s="179"/>
      <c r="J8" s="179"/>
      <c r="K8" s="179"/>
      <c r="L8" s="179"/>
      <c r="M8" s="179"/>
      <c r="N8" s="179"/>
      <c r="O8" s="179"/>
      <c r="P8" s="292"/>
      <c r="Q8" s="292"/>
      <c r="R8" s="292"/>
    </row>
    <row r="9" spans="1:18" s="197" customFormat="1" ht="39" customHeight="1" x14ac:dyDescent="0.25">
      <c r="A9" s="196"/>
      <c r="B9" s="281" t="s">
        <v>270</v>
      </c>
      <c r="C9" s="283" t="s">
        <v>271</v>
      </c>
      <c r="D9" s="285" t="s">
        <v>273</v>
      </c>
      <c r="E9" s="286"/>
      <c r="F9" s="285" t="s">
        <v>272</v>
      </c>
      <c r="G9" s="286"/>
      <c r="H9" s="285" t="s">
        <v>274</v>
      </c>
      <c r="I9" s="286"/>
      <c r="J9" s="277" t="s">
        <v>379</v>
      </c>
      <c r="K9" s="278"/>
      <c r="L9" s="283" t="s">
        <v>376</v>
      </c>
      <c r="M9" s="293" t="s">
        <v>275</v>
      </c>
      <c r="N9" s="295" t="s">
        <v>295</v>
      </c>
      <c r="O9" s="297" t="s">
        <v>276</v>
      </c>
      <c r="P9" s="299" t="s">
        <v>293</v>
      </c>
      <c r="Q9" s="283" t="s">
        <v>292</v>
      </c>
      <c r="R9" s="301" t="s">
        <v>294</v>
      </c>
    </row>
    <row r="10" spans="1:18" s="197" customFormat="1" x14ac:dyDescent="0.25">
      <c r="A10" s="196"/>
      <c r="B10" s="282"/>
      <c r="C10" s="284"/>
      <c r="D10" s="287"/>
      <c r="E10" s="288"/>
      <c r="F10" s="287"/>
      <c r="G10" s="288"/>
      <c r="H10" s="287"/>
      <c r="I10" s="288"/>
      <c r="J10" s="279"/>
      <c r="K10" s="280"/>
      <c r="L10" s="284"/>
      <c r="M10" s="294"/>
      <c r="N10" s="296"/>
      <c r="O10" s="298"/>
      <c r="P10" s="300"/>
      <c r="Q10" s="284"/>
      <c r="R10" s="302"/>
    </row>
    <row r="11" spans="1:18" ht="15.75" customHeight="1" x14ac:dyDescent="0.2">
      <c r="A11" s="129"/>
      <c r="B11" s="135"/>
      <c r="C11" s="180" t="s">
        <v>277</v>
      </c>
      <c r="D11" s="275" t="s">
        <v>277</v>
      </c>
      <c r="E11" s="276"/>
      <c r="F11" s="275" t="s">
        <v>277</v>
      </c>
      <c r="G11" s="276"/>
      <c r="H11" s="275" t="s">
        <v>277</v>
      </c>
      <c r="I11" s="276"/>
      <c r="J11" s="275" t="s">
        <v>277</v>
      </c>
      <c r="K11" s="276"/>
      <c r="L11" s="181" t="s">
        <v>277</v>
      </c>
      <c r="M11" s="182" t="s">
        <v>278</v>
      </c>
      <c r="N11" s="183"/>
      <c r="O11" s="183"/>
      <c r="P11" s="184"/>
      <c r="Q11" s="185"/>
      <c r="R11" s="186"/>
    </row>
    <row r="12" spans="1:18" ht="15.75" x14ac:dyDescent="0.25">
      <c r="A12" s="129"/>
      <c r="B12" s="135"/>
      <c r="C12" s="180" t="s">
        <v>279</v>
      </c>
      <c r="D12" s="275" t="s">
        <v>279</v>
      </c>
      <c r="E12" s="276"/>
      <c r="F12" s="275" t="s">
        <v>279</v>
      </c>
      <c r="G12" s="276"/>
      <c r="H12" s="275" t="s">
        <v>280</v>
      </c>
      <c r="I12" s="276"/>
      <c r="J12" s="275" t="s">
        <v>280</v>
      </c>
      <c r="K12" s="276"/>
      <c r="L12" s="181" t="s">
        <v>279</v>
      </c>
      <c r="M12" s="182" t="s">
        <v>280</v>
      </c>
      <c r="N12" s="183" t="s">
        <v>279</v>
      </c>
      <c r="O12" s="183" t="s">
        <v>279</v>
      </c>
      <c r="P12" s="187" t="s">
        <v>279</v>
      </c>
      <c r="Q12" s="188" t="s">
        <v>279</v>
      </c>
      <c r="R12" s="189" t="s">
        <v>279</v>
      </c>
    </row>
    <row r="13" spans="1:18" s="136" customFormat="1" ht="19.5" x14ac:dyDescent="0.35">
      <c r="A13" s="129"/>
      <c r="B13" s="137"/>
      <c r="C13" s="141"/>
      <c r="D13" s="141"/>
      <c r="E13" s="141"/>
      <c r="F13" s="141"/>
      <c r="G13" s="140"/>
      <c r="H13" s="190"/>
      <c r="I13" s="243"/>
      <c r="J13" s="190"/>
      <c r="K13" s="243"/>
      <c r="L13" s="141" t="s">
        <v>372</v>
      </c>
      <c r="M13" s="140" t="s">
        <v>373</v>
      </c>
      <c r="N13" s="140" t="s">
        <v>374</v>
      </c>
      <c r="O13" s="141" t="s">
        <v>373</v>
      </c>
      <c r="P13" s="200" t="s">
        <v>375</v>
      </c>
      <c r="Q13" s="201" t="s">
        <v>382</v>
      </c>
      <c r="R13" s="202" t="s">
        <v>383</v>
      </c>
    </row>
    <row r="14" spans="1:18" s="139" customFormat="1" ht="18" customHeight="1" thickBot="1" x14ac:dyDescent="0.25">
      <c r="A14" s="129"/>
      <c r="B14" s="138"/>
      <c r="C14" s="142"/>
      <c r="D14" s="198" t="s">
        <v>282</v>
      </c>
      <c r="E14" s="198" t="s">
        <v>283</v>
      </c>
      <c r="F14" s="198" t="s">
        <v>282</v>
      </c>
      <c r="G14" s="198" t="s">
        <v>283</v>
      </c>
      <c r="H14" s="198" t="s">
        <v>282</v>
      </c>
      <c r="I14" s="198" t="s">
        <v>283</v>
      </c>
      <c r="J14" s="198" t="s">
        <v>282</v>
      </c>
      <c r="K14" s="198" t="s">
        <v>283</v>
      </c>
      <c r="L14" s="198" t="s">
        <v>281</v>
      </c>
      <c r="M14" s="198" t="s">
        <v>284</v>
      </c>
      <c r="N14" s="198" t="s">
        <v>284</v>
      </c>
      <c r="O14" s="198" t="s">
        <v>284</v>
      </c>
      <c r="P14" s="143"/>
      <c r="Q14" s="142"/>
      <c r="R14" s="146"/>
    </row>
    <row r="15" spans="1:18" ht="20.25" customHeight="1" thickBot="1" x14ac:dyDescent="0.25">
      <c r="A15" s="129"/>
      <c r="B15" s="191"/>
      <c r="C15" s="192"/>
      <c r="D15" s="192"/>
      <c r="E15" s="193"/>
      <c r="F15" s="193"/>
      <c r="G15" s="193"/>
      <c r="H15" s="193"/>
      <c r="I15" s="244"/>
      <c r="J15" s="244"/>
      <c r="K15" s="244"/>
      <c r="L15" s="195" t="str">
        <f>"4.5." &amp; 'n°8 Résultat'!B5</f>
        <v>4.5.Veuillez d'abord terminer la sélection du type</v>
      </c>
      <c r="M15" s="193"/>
      <c r="N15" s="194"/>
      <c r="O15" s="194"/>
      <c r="P15" s="199" t="str">
        <f>'n°8 Résultat'!O4</f>
        <v/>
      </c>
      <c r="Q15" s="253">
        <f>'n°8 Résultat'!O5</f>
        <v>1</v>
      </c>
      <c r="R15" s="254">
        <f>'n°8 Résultat'!O6</f>
        <v>1</v>
      </c>
    </row>
    <row r="16" spans="1:18" ht="15.75" x14ac:dyDescent="0.25">
      <c r="B16" s="144"/>
      <c r="F16" s="144"/>
      <c r="G16" s="144"/>
      <c r="M16" s="134"/>
      <c r="N16" s="134"/>
    </row>
    <row r="17" spans="2:7" x14ac:dyDescent="0.2">
      <c r="B17" s="203"/>
      <c r="C17" s="130" t="s">
        <v>285</v>
      </c>
      <c r="D17" s="130"/>
      <c r="F17" s="128"/>
      <c r="G17" s="128"/>
    </row>
    <row r="18" spans="2:7" x14ac:dyDescent="0.2">
      <c r="B18" s="204"/>
      <c r="C18" s="130" t="s">
        <v>286</v>
      </c>
      <c r="D18" s="130"/>
      <c r="F18" s="128"/>
      <c r="G18" s="128"/>
    </row>
    <row r="19" spans="2:7" x14ac:dyDescent="0.2">
      <c r="B19" s="145"/>
      <c r="F19" s="128"/>
      <c r="G19" s="128"/>
    </row>
    <row r="20" spans="2:7" x14ac:dyDescent="0.2">
      <c r="B20" s="129"/>
      <c r="F20" s="128"/>
      <c r="G20" s="128"/>
    </row>
    <row r="21" spans="2:7" x14ac:dyDescent="0.2">
      <c r="G21" s="128"/>
    </row>
    <row r="22" spans="2:7" x14ac:dyDescent="0.2">
      <c r="G22" s="128"/>
    </row>
    <row r="23" spans="2:7" x14ac:dyDescent="0.2">
      <c r="G23" s="128"/>
    </row>
    <row r="24" spans="2:7" x14ac:dyDescent="0.2">
      <c r="G24" s="128"/>
    </row>
    <row r="25" spans="2:7" x14ac:dyDescent="0.2">
      <c r="G25" s="128"/>
    </row>
    <row r="26" spans="2:7" x14ac:dyDescent="0.2">
      <c r="G26" s="128"/>
    </row>
    <row r="27" spans="2:7" x14ac:dyDescent="0.2">
      <c r="G27" s="128"/>
    </row>
    <row r="28" spans="2:7" x14ac:dyDescent="0.2">
      <c r="G28" s="128"/>
    </row>
  </sheetData>
  <sheetProtection algorithmName="SHA-512" hashValue="ZB54Hiq3CquP+j9ZabjdA+HKzwSckPqjsaj8CEQ2Xjj0hzn380bV91xwgUJ35s4IAEoXpl0ee/6Ff1sFgJMKjg==" saltValue="NNotImQzHY6B8V1TeVeTYQ==" spinCount="100000" sheet="1" objects="1" scenarios="1"/>
  <protectedRanges>
    <protectedRange sqref="B15:K15 M15:O15" name="Range1"/>
  </protectedRanges>
  <mergeCells count="24">
    <mergeCell ref="P7:R7"/>
    <mergeCell ref="P8:R8"/>
    <mergeCell ref="C7:O7"/>
    <mergeCell ref="L9:L10"/>
    <mergeCell ref="M9:M10"/>
    <mergeCell ref="N9:N10"/>
    <mergeCell ref="O9:O10"/>
    <mergeCell ref="P9:P10"/>
    <mergeCell ref="Q9:Q10"/>
    <mergeCell ref="R9:R10"/>
    <mergeCell ref="H9:I10"/>
    <mergeCell ref="H12:I12"/>
    <mergeCell ref="J9:K10"/>
    <mergeCell ref="J11:K11"/>
    <mergeCell ref="J12:K12"/>
    <mergeCell ref="B9:B10"/>
    <mergeCell ref="C9:C10"/>
    <mergeCell ref="D9:E10"/>
    <mergeCell ref="F9:G10"/>
    <mergeCell ref="D11:E11"/>
    <mergeCell ref="F12:G12"/>
    <mergeCell ref="F11:G11"/>
    <mergeCell ref="D12:E12"/>
    <mergeCell ref="H11:I11"/>
  </mergeCells>
  <conditionalFormatting sqref="M12:HZ12 F12:H12 A12:D12">
    <cfRule type="cellIs" dxfId="58" priority="8" stopIfTrue="1" operator="equal">
      <formula>"obligatoire"</formula>
    </cfRule>
  </conditionalFormatting>
  <conditionalFormatting sqref="L12">
    <cfRule type="cellIs" dxfId="57" priority="2" stopIfTrue="1" operator="equal">
      <formula>"obligatoire"</formula>
    </cfRule>
  </conditionalFormatting>
  <conditionalFormatting sqref="J12">
    <cfRule type="cellIs" dxfId="56" priority="1" stopIfTrue="1" operator="equal">
      <formula>"obligatoire"</formula>
    </cfRule>
  </conditionalFormatting>
  <dataValidations count="7">
    <dataValidation type="list" allowBlank="1" showInputMessage="1" showErrorMessage="1" sqref="WUO983033:WUO983051 IC15 RY15 ABU15 ALQ15 AVM15 BFI15 BPE15 BZA15 CIW15 CSS15 DCO15 DMK15 DWG15 EGC15 EPY15 EZU15 FJQ15 FTM15 GDI15 GNE15 GXA15 HGW15 HQS15 IAO15 IKK15 IUG15 JEC15 JNY15 JXU15 KHQ15 KRM15 LBI15 LLE15 LVA15 MEW15 MOS15 MYO15 NIK15 NSG15 OCC15 OLY15 OVU15 PFQ15 PPM15 PZI15 QJE15 QTA15 RCW15 RMS15 RWO15 SGK15 SQG15 TAC15 TJY15 TTU15 UDQ15 UNM15 UXI15 VHE15 VRA15 WAW15 WKS15 WUO15 IC65529:IC65547 RY65529:RY65547 ABU65529:ABU65547 ALQ65529:ALQ65547 AVM65529:AVM65547 BFI65529:BFI65547 BPE65529:BPE65547 BZA65529:BZA65547 CIW65529:CIW65547 CSS65529:CSS65547 DCO65529:DCO65547 DMK65529:DMK65547 DWG65529:DWG65547 EGC65529:EGC65547 EPY65529:EPY65547 EZU65529:EZU65547 FJQ65529:FJQ65547 FTM65529:FTM65547 GDI65529:GDI65547 GNE65529:GNE65547 GXA65529:GXA65547 HGW65529:HGW65547 HQS65529:HQS65547 IAO65529:IAO65547 IKK65529:IKK65547 IUG65529:IUG65547 JEC65529:JEC65547 JNY65529:JNY65547 JXU65529:JXU65547 KHQ65529:KHQ65547 KRM65529:KRM65547 LBI65529:LBI65547 LLE65529:LLE65547 LVA65529:LVA65547 MEW65529:MEW65547 MOS65529:MOS65547 MYO65529:MYO65547 NIK65529:NIK65547 NSG65529:NSG65547 OCC65529:OCC65547 OLY65529:OLY65547 OVU65529:OVU65547 PFQ65529:PFQ65547 PPM65529:PPM65547 PZI65529:PZI65547 QJE65529:QJE65547 QTA65529:QTA65547 RCW65529:RCW65547 RMS65529:RMS65547 RWO65529:RWO65547 SGK65529:SGK65547 SQG65529:SQG65547 TAC65529:TAC65547 TJY65529:TJY65547 TTU65529:TTU65547 UDQ65529:UDQ65547 UNM65529:UNM65547 UXI65529:UXI65547 VHE65529:VHE65547 VRA65529:VRA65547 WAW65529:WAW65547 WKS65529:WKS65547 WUO65529:WUO65547 IC131065:IC131083 RY131065:RY131083 ABU131065:ABU131083 ALQ131065:ALQ131083 AVM131065:AVM131083 BFI131065:BFI131083 BPE131065:BPE131083 BZA131065:BZA131083 CIW131065:CIW131083 CSS131065:CSS131083 DCO131065:DCO131083 DMK131065:DMK131083 DWG131065:DWG131083 EGC131065:EGC131083 EPY131065:EPY131083 EZU131065:EZU131083 FJQ131065:FJQ131083 FTM131065:FTM131083 GDI131065:GDI131083 GNE131065:GNE131083 GXA131065:GXA131083 HGW131065:HGW131083 HQS131065:HQS131083 IAO131065:IAO131083 IKK131065:IKK131083 IUG131065:IUG131083 JEC131065:JEC131083 JNY131065:JNY131083 JXU131065:JXU131083 KHQ131065:KHQ131083 KRM131065:KRM131083 LBI131065:LBI131083 LLE131065:LLE131083 LVA131065:LVA131083 MEW131065:MEW131083 MOS131065:MOS131083 MYO131065:MYO131083 NIK131065:NIK131083 NSG131065:NSG131083 OCC131065:OCC131083 OLY131065:OLY131083 OVU131065:OVU131083 PFQ131065:PFQ131083 PPM131065:PPM131083 PZI131065:PZI131083 QJE131065:QJE131083 QTA131065:QTA131083 RCW131065:RCW131083 RMS131065:RMS131083 RWO131065:RWO131083 SGK131065:SGK131083 SQG131065:SQG131083 TAC131065:TAC131083 TJY131065:TJY131083 TTU131065:TTU131083 UDQ131065:UDQ131083 UNM131065:UNM131083 UXI131065:UXI131083 VHE131065:VHE131083 VRA131065:VRA131083 WAW131065:WAW131083 WKS131065:WKS131083 WUO131065:WUO131083 IC196601:IC196619 RY196601:RY196619 ABU196601:ABU196619 ALQ196601:ALQ196619 AVM196601:AVM196619 BFI196601:BFI196619 BPE196601:BPE196619 BZA196601:BZA196619 CIW196601:CIW196619 CSS196601:CSS196619 DCO196601:DCO196619 DMK196601:DMK196619 DWG196601:DWG196619 EGC196601:EGC196619 EPY196601:EPY196619 EZU196601:EZU196619 FJQ196601:FJQ196619 FTM196601:FTM196619 GDI196601:GDI196619 GNE196601:GNE196619 GXA196601:GXA196619 HGW196601:HGW196619 HQS196601:HQS196619 IAO196601:IAO196619 IKK196601:IKK196619 IUG196601:IUG196619 JEC196601:JEC196619 JNY196601:JNY196619 JXU196601:JXU196619 KHQ196601:KHQ196619 KRM196601:KRM196619 LBI196601:LBI196619 LLE196601:LLE196619 LVA196601:LVA196619 MEW196601:MEW196619 MOS196601:MOS196619 MYO196601:MYO196619 NIK196601:NIK196619 NSG196601:NSG196619 OCC196601:OCC196619 OLY196601:OLY196619 OVU196601:OVU196619 PFQ196601:PFQ196619 PPM196601:PPM196619 PZI196601:PZI196619 QJE196601:QJE196619 QTA196601:QTA196619 RCW196601:RCW196619 RMS196601:RMS196619 RWO196601:RWO196619 SGK196601:SGK196619 SQG196601:SQG196619 TAC196601:TAC196619 TJY196601:TJY196619 TTU196601:TTU196619 UDQ196601:UDQ196619 UNM196601:UNM196619 UXI196601:UXI196619 VHE196601:VHE196619 VRA196601:VRA196619 WAW196601:WAW196619 WKS196601:WKS196619 WUO196601:WUO196619 IC262137:IC262155 RY262137:RY262155 ABU262137:ABU262155 ALQ262137:ALQ262155 AVM262137:AVM262155 BFI262137:BFI262155 BPE262137:BPE262155 BZA262137:BZA262155 CIW262137:CIW262155 CSS262137:CSS262155 DCO262137:DCO262155 DMK262137:DMK262155 DWG262137:DWG262155 EGC262137:EGC262155 EPY262137:EPY262155 EZU262137:EZU262155 FJQ262137:FJQ262155 FTM262137:FTM262155 GDI262137:GDI262155 GNE262137:GNE262155 GXA262137:GXA262155 HGW262137:HGW262155 HQS262137:HQS262155 IAO262137:IAO262155 IKK262137:IKK262155 IUG262137:IUG262155 JEC262137:JEC262155 JNY262137:JNY262155 JXU262137:JXU262155 KHQ262137:KHQ262155 KRM262137:KRM262155 LBI262137:LBI262155 LLE262137:LLE262155 LVA262137:LVA262155 MEW262137:MEW262155 MOS262137:MOS262155 MYO262137:MYO262155 NIK262137:NIK262155 NSG262137:NSG262155 OCC262137:OCC262155 OLY262137:OLY262155 OVU262137:OVU262155 PFQ262137:PFQ262155 PPM262137:PPM262155 PZI262137:PZI262155 QJE262137:QJE262155 QTA262137:QTA262155 RCW262137:RCW262155 RMS262137:RMS262155 RWO262137:RWO262155 SGK262137:SGK262155 SQG262137:SQG262155 TAC262137:TAC262155 TJY262137:TJY262155 TTU262137:TTU262155 UDQ262137:UDQ262155 UNM262137:UNM262155 UXI262137:UXI262155 VHE262137:VHE262155 VRA262137:VRA262155 WAW262137:WAW262155 WKS262137:WKS262155 WUO262137:WUO262155 IC327673:IC327691 RY327673:RY327691 ABU327673:ABU327691 ALQ327673:ALQ327691 AVM327673:AVM327691 BFI327673:BFI327691 BPE327673:BPE327691 BZA327673:BZA327691 CIW327673:CIW327691 CSS327673:CSS327691 DCO327673:DCO327691 DMK327673:DMK327691 DWG327673:DWG327691 EGC327673:EGC327691 EPY327673:EPY327691 EZU327673:EZU327691 FJQ327673:FJQ327691 FTM327673:FTM327691 GDI327673:GDI327691 GNE327673:GNE327691 GXA327673:GXA327691 HGW327673:HGW327691 HQS327673:HQS327691 IAO327673:IAO327691 IKK327673:IKK327691 IUG327673:IUG327691 JEC327673:JEC327691 JNY327673:JNY327691 JXU327673:JXU327691 KHQ327673:KHQ327691 KRM327673:KRM327691 LBI327673:LBI327691 LLE327673:LLE327691 LVA327673:LVA327691 MEW327673:MEW327691 MOS327673:MOS327691 MYO327673:MYO327691 NIK327673:NIK327691 NSG327673:NSG327691 OCC327673:OCC327691 OLY327673:OLY327691 OVU327673:OVU327691 PFQ327673:PFQ327691 PPM327673:PPM327691 PZI327673:PZI327691 QJE327673:QJE327691 QTA327673:QTA327691 RCW327673:RCW327691 RMS327673:RMS327691 RWO327673:RWO327691 SGK327673:SGK327691 SQG327673:SQG327691 TAC327673:TAC327691 TJY327673:TJY327691 TTU327673:TTU327691 UDQ327673:UDQ327691 UNM327673:UNM327691 UXI327673:UXI327691 VHE327673:VHE327691 VRA327673:VRA327691 WAW327673:WAW327691 WKS327673:WKS327691 WUO327673:WUO327691 IC393209:IC393227 RY393209:RY393227 ABU393209:ABU393227 ALQ393209:ALQ393227 AVM393209:AVM393227 BFI393209:BFI393227 BPE393209:BPE393227 BZA393209:BZA393227 CIW393209:CIW393227 CSS393209:CSS393227 DCO393209:DCO393227 DMK393209:DMK393227 DWG393209:DWG393227 EGC393209:EGC393227 EPY393209:EPY393227 EZU393209:EZU393227 FJQ393209:FJQ393227 FTM393209:FTM393227 GDI393209:GDI393227 GNE393209:GNE393227 GXA393209:GXA393227 HGW393209:HGW393227 HQS393209:HQS393227 IAO393209:IAO393227 IKK393209:IKK393227 IUG393209:IUG393227 JEC393209:JEC393227 JNY393209:JNY393227 JXU393209:JXU393227 KHQ393209:KHQ393227 KRM393209:KRM393227 LBI393209:LBI393227 LLE393209:LLE393227 LVA393209:LVA393227 MEW393209:MEW393227 MOS393209:MOS393227 MYO393209:MYO393227 NIK393209:NIK393227 NSG393209:NSG393227 OCC393209:OCC393227 OLY393209:OLY393227 OVU393209:OVU393227 PFQ393209:PFQ393227 PPM393209:PPM393227 PZI393209:PZI393227 QJE393209:QJE393227 QTA393209:QTA393227 RCW393209:RCW393227 RMS393209:RMS393227 RWO393209:RWO393227 SGK393209:SGK393227 SQG393209:SQG393227 TAC393209:TAC393227 TJY393209:TJY393227 TTU393209:TTU393227 UDQ393209:UDQ393227 UNM393209:UNM393227 UXI393209:UXI393227 VHE393209:VHE393227 VRA393209:VRA393227 WAW393209:WAW393227 WKS393209:WKS393227 WUO393209:WUO393227 IC458745:IC458763 RY458745:RY458763 ABU458745:ABU458763 ALQ458745:ALQ458763 AVM458745:AVM458763 BFI458745:BFI458763 BPE458745:BPE458763 BZA458745:BZA458763 CIW458745:CIW458763 CSS458745:CSS458763 DCO458745:DCO458763 DMK458745:DMK458763 DWG458745:DWG458763 EGC458745:EGC458763 EPY458745:EPY458763 EZU458745:EZU458763 FJQ458745:FJQ458763 FTM458745:FTM458763 GDI458745:GDI458763 GNE458745:GNE458763 GXA458745:GXA458763 HGW458745:HGW458763 HQS458745:HQS458763 IAO458745:IAO458763 IKK458745:IKK458763 IUG458745:IUG458763 JEC458745:JEC458763 JNY458745:JNY458763 JXU458745:JXU458763 KHQ458745:KHQ458763 KRM458745:KRM458763 LBI458745:LBI458763 LLE458745:LLE458763 LVA458745:LVA458763 MEW458745:MEW458763 MOS458745:MOS458763 MYO458745:MYO458763 NIK458745:NIK458763 NSG458745:NSG458763 OCC458745:OCC458763 OLY458745:OLY458763 OVU458745:OVU458763 PFQ458745:PFQ458763 PPM458745:PPM458763 PZI458745:PZI458763 QJE458745:QJE458763 QTA458745:QTA458763 RCW458745:RCW458763 RMS458745:RMS458763 RWO458745:RWO458763 SGK458745:SGK458763 SQG458745:SQG458763 TAC458745:TAC458763 TJY458745:TJY458763 TTU458745:TTU458763 UDQ458745:UDQ458763 UNM458745:UNM458763 UXI458745:UXI458763 VHE458745:VHE458763 VRA458745:VRA458763 WAW458745:WAW458763 WKS458745:WKS458763 WUO458745:WUO458763 IC524281:IC524299 RY524281:RY524299 ABU524281:ABU524299 ALQ524281:ALQ524299 AVM524281:AVM524299 BFI524281:BFI524299 BPE524281:BPE524299 BZA524281:BZA524299 CIW524281:CIW524299 CSS524281:CSS524299 DCO524281:DCO524299 DMK524281:DMK524299 DWG524281:DWG524299 EGC524281:EGC524299 EPY524281:EPY524299 EZU524281:EZU524299 FJQ524281:FJQ524299 FTM524281:FTM524299 GDI524281:GDI524299 GNE524281:GNE524299 GXA524281:GXA524299 HGW524281:HGW524299 HQS524281:HQS524299 IAO524281:IAO524299 IKK524281:IKK524299 IUG524281:IUG524299 JEC524281:JEC524299 JNY524281:JNY524299 JXU524281:JXU524299 KHQ524281:KHQ524299 KRM524281:KRM524299 LBI524281:LBI524299 LLE524281:LLE524299 LVA524281:LVA524299 MEW524281:MEW524299 MOS524281:MOS524299 MYO524281:MYO524299 NIK524281:NIK524299 NSG524281:NSG524299 OCC524281:OCC524299 OLY524281:OLY524299 OVU524281:OVU524299 PFQ524281:PFQ524299 PPM524281:PPM524299 PZI524281:PZI524299 QJE524281:QJE524299 QTA524281:QTA524299 RCW524281:RCW524299 RMS524281:RMS524299 RWO524281:RWO524299 SGK524281:SGK524299 SQG524281:SQG524299 TAC524281:TAC524299 TJY524281:TJY524299 TTU524281:TTU524299 UDQ524281:UDQ524299 UNM524281:UNM524299 UXI524281:UXI524299 VHE524281:VHE524299 VRA524281:VRA524299 WAW524281:WAW524299 WKS524281:WKS524299 WUO524281:WUO524299 IC589817:IC589835 RY589817:RY589835 ABU589817:ABU589835 ALQ589817:ALQ589835 AVM589817:AVM589835 BFI589817:BFI589835 BPE589817:BPE589835 BZA589817:BZA589835 CIW589817:CIW589835 CSS589817:CSS589835 DCO589817:DCO589835 DMK589817:DMK589835 DWG589817:DWG589835 EGC589817:EGC589835 EPY589817:EPY589835 EZU589817:EZU589835 FJQ589817:FJQ589835 FTM589817:FTM589835 GDI589817:GDI589835 GNE589817:GNE589835 GXA589817:GXA589835 HGW589817:HGW589835 HQS589817:HQS589835 IAO589817:IAO589835 IKK589817:IKK589835 IUG589817:IUG589835 JEC589817:JEC589835 JNY589817:JNY589835 JXU589817:JXU589835 KHQ589817:KHQ589835 KRM589817:KRM589835 LBI589817:LBI589835 LLE589817:LLE589835 LVA589817:LVA589835 MEW589817:MEW589835 MOS589817:MOS589835 MYO589817:MYO589835 NIK589817:NIK589835 NSG589817:NSG589835 OCC589817:OCC589835 OLY589817:OLY589835 OVU589817:OVU589835 PFQ589817:PFQ589835 PPM589817:PPM589835 PZI589817:PZI589835 QJE589817:QJE589835 QTA589817:QTA589835 RCW589817:RCW589835 RMS589817:RMS589835 RWO589817:RWO589835 SGK589817:SGK589835 SQG589817:SQG589835 TAC589817:TAC589835 TJY589817:TJY589835 TTU589817:TTU589835 UDQ589817:UDQ589835 UNM589817:UNM589835 UXI589817:UXI589835 VHE589817:VHE589835 VRA589817:VRA589835 WAW589817:WAW589835 WKS589817:WKS589835 WUO589817:WUO589835 IC655353:IC655371 RY655353:RY655371 ABU655353:ABU655371 ALQ655353:ALQ655371 AVM655353:AVM655371 BFI655353:BFI655371 BPE655353:BPE655371 BZA655353:BZA655371 CIW655353:CIW655371 CSS655353:CSS655371 DCO655353:DCO655371 DMK655353:DMK655371 DWG655353:DWG655371 EGC655353:EGC655371 EPY655353:EPY655371 EZU655353:EZU655371 FJQ655353:FJQ655371 FTM655353:FTM655371 GDI655353:GDI655371 GNE655353:GNE655371 GXA655353:GXA655371 HGW655353:HGW655371 HQS655353:HQS655371 IAO655353:IAO655371 IKK655353:IKK655371 IUG655353:IUG655371 JEC655353:JEC655371 JNY655353:JNY655371 JXU655353:JXU655371 KHQ655353:KHQ655371 KRM655353:KRM655371 LBI655353:LBI655371 LLE655353:LLE655371 LVA655353:LVA655371 MEW655353:MEW655371 MOS655353:MOS655371 MYO655353:MYO655371 NIK655353:NIK655371 NSG655353:NSG655371 OCC655353:OCC655371 OLY655353:OLY655371 OVU655353:OVU655371 PFQ655353:PFQ655371 PPM655353:PPM655371 PZI655353:PZI655371 QJE655353:QJE655371 QTA655353:QTA655371 RCW655353:RCW655371 RMS655353:RMS655371 RWO655353:RWO655371 SGK655353:SGK655371 SQG655353:SQG655371 TAC655353:TAC655371 TJY655353:TJY655371 TTU655353:TTU655371 UDQ655353:UDQ655371 UNM655353:UNM655371 UXI655353:UXI655371 VHE655353:VHE655371 VRA655353:VRA655371 WAW655353:WAW655371 WKS655353:WKS655371 WUO655353:WUO655371 IC720889:IC720907 RY720889:RY720907 ABU720889:ABU720907 ALQ720889:ALQ720907 AVM720889:AVM720907 BFI720889:BFI720907 BPE720889:BPE720907 BZA720889:BZA720907 CIW720889:CIW720907 CSS720889:CSS720907 DCO720889:DCO720907 DMK720889:DMK720907 DWG720889:DWG720907 EGC720889:EGC720907 EPY720889:EPY720907 EZU720889:EZU720907 FJQ720889:FJQ720907 FTM720889:FTM720907 GDI720889:GDI720907 GNE720889:GNE720907 GXA720889:GXA720907 HGW720889:HGW720907 HQS720889:HQS720907 IAO720889:IAO720907 IKK720889:IKK720907 IUG720889:IUG720907 JEC720889:JEC720907 JNY720889:JNY720907 JXU720889:JXU720907 KHQ720889:KHQ720907 KRM720889:KRM720907 LBI720889:LBI720907 LLE720889:LLE720907 LVA720889:LVA720907 MEW720889:MEW720907 MOS720889:MOS720907 MYO720889:MYO720907 NIK720889:NIK720907 NSG720889:NSG720907 OCC720889:OCC720907 OLY720889:OLY720907 OVU720889:OVU720907 PFQ720889:PFQ720907 PPM720889:PPM720907 PZI720889:PZI720907 QJE720889:QJE720907 QTA720889:QTA720907 RCW720889:RCW720907 RMS720889:RMS720907 RWO720889:RWO720907 SGK720889:SGK720907 SQG720889:SQG720907 TAC720889:TAC720907 TJY720889:TJY720907 TTU720889:TTU720907 UDQ720889:UDQ720907 UNM720889:UNM720907 UXI720889:UXI720907 VHE720889:VHE720907 VRA720889:VRA720907 WAW720889:WAW720907 WKS720889:WKS720907 WUO720889:WUO720907 IC786425:IC786443 RY786425:RY786443 ABU786425:ABU786443 ALQ786425:ALQ786443 AVM786425:AVM786443 BFI786425:BFI786443 BPE786425:BPE786443 BZA786425:BZA786443 CIW786425:CIW786443 CSS786425:CSS786443 DCO786425:DCO786443 DMK786425:DMK786443 DWG786425:DWG786443 EGC786425:EGC786443 EPY786425:EPY786443 EZU786425:EZU786443 FJQ786425:FJQ786443 FTM786425:FTM786443 GDI786425:GDI786443 GNE786425:GNE786443 GXA786425:GXA786443 HGW786425:HGW786443 HQS786425:HQS786443 IAO786425:IAO786443 IKK786425:IKK786443 IUG786425:IUG786443 JEC786425:JEC786443 JNY786425:JNY786443 JXU786425:JXU786443 KHQ786425:KHQ786443 KRM786425:KRM786443 LBI786425:LBI786443 LLE786425:LLE786443 LVA786425:LVA786443 MEW786425:MEW786443 MOS786425:MOS786443 MYO786425:MYO786443 NIK786425:NIK786443 NSG786425:NSG786443 OCC786425:OCC786443 OLY786425:OLY786443 OVU786425:OVU786443 PFQ786425:PFQ786443 PPM786425:PPM786443 PZI786425:PZI786443 QJE786425:QJE786443 QTA786425:QTA786443 RCW786425:RCW786443 RMS786425:RMS786443 RWO786425:RWO786443 SGK786425:SGK786443 SQG786425:SQG786443 TAC786425:TAC786443 TJY786425:TJY786443 TTU786425:TTU786443 UDQ786425:UDQ786443 UNM786425:UNM786443 UXI786425:UXI786443 VHE786425:VHE786443 VRA786425:VRA786443 WAW786425:WAW786443 WKS786425:WKS786443 WUO786425:WUO786443 IC851961:IC851979 RY851961:RY851979 ABU851961:ABU851979 ALQ851961:ALQ851979 AVM851961:AVM851979 BFI851961:BFI851979 BPE851961:BPE851979 BZA851961:BZA851979 CIW851961:CIW851979 CSS851961:CSS851979 DCO851961:DCO851979 DMK851961:DMK851979 DWG851961:DWG851979 EGC851961:EGC851979 EPY851961:EPY851979 EZU851961:EZU851979 FJQ851961:FJQ851979 FTM851961:FTM851979 GDI851961:GDI851979 GNE851961:GNE851979 GXA851961:GXA851979 HGW851961:HGW851979 HQS851961:HQS851979 IAO851961:IAO851979 IKK851961:IKK851979 IUG851961:IUG851979 JEC851961:JEC851979 JNY851961:JNY851979 JXU851961:JXU851979 KHQ851961:KHQ851979 KRM851961:KRM851979 LBI851961:LBI851979 LLE851961:LLE851979 LVA851961:LVA851979 MEW851961:MEW851979 MOS851961:MOS851979 MYO851961:MYO851979 NIK851961:NIK851979 NSG851961:NSG851979 OCC851961:OCC851979 OLY851961:OLY851979 OVU851961:OVU851979 PFQ851961:PFQ851979 PPM851961:PPM851979 PZI851961:PZI851979 QJE851961:QJE851979 QTA851961:QTA851979 RCW851961:RCW851979 RMS851961:RMS851979 RWO851961:RWO851979 SGK851961:SGK851979 SQG851961:SQG851979 TAC851961:TAC851979 TJY851961:TJY851979 TTU851961:TTU851979 UDQ851961:UDQ851979 UNM851961:UNM851979 UXI851961:UXI851979 VHE851961:VHE851979 VRA851961:VRA851979 WAW851961:WAW851979 WKS851961:WKS851979 WUO851961:WUO851979 IC917497:IC917515 RY917497:RY917515 ABU917497:ABU917515 ALQ917497:ALQ917515 AVM917497:AVM917515 BFI917497:BFI917515 BPE917497:BPE917515 BZA917497:BZA917515 CIW917497:CIW917515 CSS917497:CSS917515 DCO917497:DCO917515 DMK917497:DMK917515 DWG917497:DWG917515 EGC917497:EGC917515 EPY917497:EPY917515 EZU917497:EZU917515 FJQ917497:FJQ917515 FTM917497:FTM917515 GDI917497:GDI917515 GNE917497:GNE917515 GXA917497:GXA917515 HGW917497:HGW917515 HQS917497:HQS917515 IAO917497:IAO917515 IKK917497:IKK917515 IUG917497:IUG917515 JEC917497:JEC917515 JNY917497:JNY917515 JXU917497:JXU917515 KHQ917497:KHQ917515 KRM917497:KRM917515 LBI917497:LBI917515 LLE917497:LLE917515 LVA917497:LVA917515 MEW917497:MEW917515 MOS917497:MOS917515 MYO917497:MYO917515 NIK917497:NIK917515 NSG917497:NSG917515 OCC917497:OCC917515 OLY917497:OLY917515 OVU917497:OVU917515 PFQ917497:PFQ917515 PPM917497:PPM917515 PZI917497:PZI917515 QJE917497:QJE917515 QTA917497:QTA917515 RCW917497:RCW917515 RMS917497:RMS917515 RWO917497:RWO917515 SGK917497:SGK917515 SQG917497:SQG917515 TAC917497:TAC917515 TJY917497:TJY917515 TTU917497:TTU917515 UDQ917497:UDQ917515 UNM917497:UNM917515 UXI917497:UXI917515 VHE917497:VHE917515 VRA917497:VRA917515 WAW917497:WAW917515 WKS917497:WKS917515 WUO917497:WUO917515 IC983033:IC983051 RY983033:RY983051 ABU983033:ABU983051 ALQ983033:ALQ983051 AVM983033:AVM983051 BFI983033:BFI983051 BPE983033:BPE983051 BZA983033:BZA983051 CIW983033:CIW983051 CSS983033:CSS983051 DCO983033:DCO983051 DMK983033:DMK983051 DWG983033:DWG983051 EGC983033:EGC983051 EPY983033:EPY983051 EZU983033:EZU983051 FJQ983033:FJQ983051 FTM983033:FTM983051 GDI983033:GDI983051 GNE983033:GNE983051 GXA983033:GXA983051 HGW983033:HGW983051 HQS983033:HQS983051 IAO983033:IAO983051 IKK983033:IKK983051 IUG983033:IUG983051 JEC983033:JEC983051 JNY983033:JNY983051 JXU983033:JXU983051 KHQ983033:KHQ983051 KRM983033:KRM983051 LBI983033:LBI983051 LLE983033:LLE983051 LVA983033:LVA983051 MEW983033:MEW983051 MOS983033:MOS983051 MYO983033:MYO983051 NIK983033:NIK983051 NSG983033:NSG983051 OCC983033:OCC983051 OLY983033:OLY983051 OVU983033:OVU983051 PFQ983033:PFQ983051 PPM983033:PPM983051 PZI983033:PZI983051 QJE983033:QJE983051 QTA983033:QTA983051 RCW983033:RCW983051 RMS983033:RMS983051 RWO983033:RWO983051 SGK983033:SGK983051 SQG983033:SQG983051 TAC983033:TAC983051 TJY983033:TJY983051 TTU983033:TTU983051 UDQ983033:UDQ983051 UNM983033:UNM983051 UXI983033:UXI983051 VHE983033:VHE983051 VRA983033:VRA983051 WAW983033:WAW983051 WKS983033:WKS983051" xr:uid="{00000000-0002-0000-0200-000000000000}">
      <formula1>"4.4.1, 4.4.2, 4.4.3"</formula1>
    </dataValidation>
    <dataValidation type="list" allowBlank="1" showInputMessage="1" showErrorMessage="1" sqref="WUN983033:WUN983051 IB15 RX15 ABT15 ALP15 AVL15 BFH15 BPD15 BYZ15 CIV15 CSR15 DCN15 DMJ15 DWF15 EGB15 EPX15 EZT15 FJP15 FTL15 GDH15 GND15 GWZ15 HGV15 HQR15 IAN15 IKJ15 IUF15 JEB15 JNX15 JXT15 KHP15 KRL15 LBH15 LLD15 LUZ15 MEV15 MOR15 MYN15 NIJ15 NSF15 OCB15 OLX15 OVT15 PFP15 PPL15 PZH15 QJD15 QSZ15 RCV15 RMR15 RWN15 SGJ15 SQF15 TAB15 TJX15 TTT15 UDP15 UNL15 UXH15 VHD15 VQZ15 WAV15 WKR15 WUN15 B65529:B65547 IB65529:IB65547 RX65529:RX65547 ABT65529:ABT65547 ALP65529:ALP65547 AVL65529:AVL65547 BFH65529:BFH65547 BPD65529:BPD65547 BYZ65529:BYZ65547 CIV65529:CIV65547 CSR65529:CSR65547 DCN65529:DCN65547 DMJ65529:DMJ65547 DWF65529:DWF65547 EGB65529:EGB65547 EPX65529:EPX65547 EZT65529:EZT65547 FJP65529:FJP65547 FTL65529:FTL65547 GDH65529:GDH65547 GND65529:GND65547 GWZ65529:GWZ65547 HGV65529:HGV65547 HQR65529:HQR65547 IAN65529:IAN65547 IKJ65529:IKJ65547 IUF65529:IUF65547 JEB65529:JEB65547 JNX65529:JNX65547 JXT65529:JXT65547 KHP65529:KHP65547 KRL65529:KRL65547 LBH65529:LBH65547 LLD65529:LLD65547 LUZ65529:LUZ65547 MEV65529:MEV65547 MOR65529:MOR65547 MYN65529:MYN65547 NIJ65529:NIJ65547 NSF65529:NSF65547 OCB65529:OCB65547 OLX65529:OLX65547 OVT65529:OVT65547 PFP65529:PFP65547 PPL65529:PPL65547 PZH65529:PZH65547 QJD65529:QJD65547 QSZ65529:QSZ65547 RCV65529:RCV65547 RMR65529:RMR65547 RWN65529:RWN65547 SGJ65529:SGJ65547 SQF65529:SQF65547 TAB65529:TAB65547 TJX65529:TJX65547 TTT65529:TTT65547 UDP65529:UDP65547 UNL65529:UNL65547 UXH65529:UXH65547 VHD65529:VHD65547 VQZ65529:VQZ65547 WAV65529:WAV65547 WKR65529:WKR65547 WUN65529:WUN65547 B131065:B131083 IB131065:IB131083 RX131065:RX131083 ABT131065:ABT131083 ALP131065:ALP131083 AVL131065:AVL131083 BFH131065:BFH131083 BPD131065:BPD131083 BYZ131065:BYZ131083 CIV131065:CIV131083 CSR131065:CSR131083 DCN131065:DCN131083 DMJ131065:DMJ131083 DWF131065:DWF131083 EGB131065:EGB131083 EPX131065:EPX131083 EZT131065:EZT131083 FJP131065:FJP131083 FTL131065:FTL131083 GDH131065:GDH131083 GND131065:GND131083 GWZ131065:GWZ131083 HGV131065:HGV131083 HQR131065:HQR131083 IAN131065:IAN131083 IKJ131065:IKJ131083 IUF131065:IUF131083 JEB131065:JEB131083 JNX131065:JNX131083 JXT131065:JXT131083 KHP131065:KHP131083 KRL131065:KRL131083 LBH131065:LBH131083 LLD131065:LLD131083 LUZ131065:LUZ131083 MEV131065:MEV131083 MOR131065:MOR131083 MYN131065:MYN131083 NIJ131065:NIJ131083 NSF131065:NSF131083 OCB131065:OCB131083 OLX131065:OLX131083 OVT131065:OVT131083 PFP131065:PFP131083 PPL131065:PPL131083 PZH131065:PZH131083 QJD131065:QJD131083 QSZ131065:QSZ131083 RCV131065:RCV131083 RMR131065:RMR131083 RWN131065:RWN131083 SGJ131065:SGJ131083 SQF131065:SQF131083 TAB131065:TAB131083 TJX131065:TJX131083 TTT131065:TTT131083 UDP131065:UDP131083 UNL131065:UNL131083 UXH131065:UXH131083 VHD131065:VHD131083 VQZ131065:VQZ131083 WAV131065:WAV131083 WKR131065:WKR131083 WUN131065:WUN131083 B196601:B196619 IB196601:IB196619 RX196601:RX196619 ABT196601:ABT196619 ALP196601:ALP196619 AVL196601:AVL196619 BFH196601:BFH196619 BPD196601:BPD196619 BYZ196601:BYZ196619 CIV196601:CIV196619 CSR196601:CSR196619 DCN196601:DCN196619 DMJ196601:DMJ196619 DWF196601:DWF196619 EGB196601:EGB196619 EPX196601:EPX196619 EZT196601:EZT196619 FJP196601:FJP196619 FTL196601:FTL196619 GDH196601:GDH196619 GND196601:GND196619 GWZ196601:GWZ196619 HGV196601:HGV196619 HQR196601:HQR196619 IAN196601:IAN196619 IKJ196601:IKJ196619 IUF196601:IUF196619 JEB196601:JEB196619 JNX196601:JNX196619 JXT196601:JXT196619 KHP196601:KHP196619 KRL196601:KRL196619 LBH196601:LBH196619 LLD196601:LLD196619 LUZ196601:LUZ196619 MEV196601:MEV196619 MOR196601:MOR196619 MYN196601:MYN196619 NIJ196601:NIJ196619 NSF196601:NSF196619 OCB196601:OCB196619 OLX196601:OLX196619 OVT196601:OVT196619 PFP196601:PFP196619 PPL196601:PPL196619 PZH196601:PZH196619 QJD196601:QJD196619 QSZ196601:QSZ196619 RCV196601:RCV196619 RMR196601:RMR196619 RWN196601:RWN196619 SGJ196601:SGJ196619 SQF196601:SQF196619 TAB196601:TAB196619 TJX196601:TJX196619 TTT196601:TTT196619 UDP196601:UDP196619 UNL196601:UNL196619 UXH196601:UXH196619 VHD196601:VHD196619 VQZ196601:VQZ196619 WAV196601:WAV196619 WKR196601:WKR196619 WUN196601:WUN196619 B262137:B262155 IB262137:IB262155 RX262137:RX262155 ABT262137:ABT262155 ALP262137:ALP262155 AVL262137:AVL262155 BFH262137:BFH262155 BPD262137:BPD262155 BYZ262137:BYZ262155 CIV262137:CIV262155 CSR262137:CSR262155 DCN262137:DCN262155 DMJ262137:DMJ262155 DWF262137:DWF262155 EGB262137:EGB262155 EPX262137:EPX262155 EZT262137:EZT262155 FJP262137:FJP262155 FTL262137:FTL262155 GDH262137:GDH262155 GND262137:GND262155 GWZ262137:GWZ262155 HGV262137:HGV262155 HQR262137:HQR262155 IAN262137:IAN262155 IKJ262137:IKJ262155 IUF262137:IUF262155 JEB262137:JEB262155 JNX262137:JNX262155 JXT262137:JXT262155 KHP262137:KHP262155 KRL262137:KRL262155 LBH262137:LBH262155 LLD262137:LLD262155 LUZ262137:LUZ262155 MEV262137:MEV262155 MOR262137:MOR262155 MYN262137:MYN262155 NIJ262137:NIJ262155 NSF262137:NSF262155 OCB262137:OCB262155 OLX262137:OLX262155 OVT262137:OVT262155 PFP262137:PFP262155 PPL262137:PPL262155 PZH262137:PZH262155 QJD262137:QJD262155 QSZ262137:QSZ262155 RCV262137:RCV262155 RMR262137:RMR262155 RWN262137:RWN262155 SGJ262137:SGJ262155 SQF262137:SQF262155 TAB262137:TAB262155 TJX262137:TJX262155 TTT262137:TTT262155 UDP262137:UDP262155 UNL262137:UNL262155 UXH262137:UXH262155 VHD262137:VHD262155 VQZ262137:VQZ262155 WAV262137:WAV262155 WKR262137:WKR262155 WUN262137:WUN262155 B327673:B327691 IB327673:IB327691 RX327673:RX327691 ABT327673:ABT327691 ALP327673:ALP327691 AVL327673:AVL327691 BFH327673:BFH327691 BPD327673:BPD327691 BYZ327673:BYZ327691 CIV327673:CIV327691 CSR327673:CSR327691 DCN327673:DCN327691 DMJ327673:DMJ327691 DWF327673:DWF327691 EGB327673:EGB327691 EPX327673:EPX327691 EZT327673:EZT327691 FJP327673:FJP327691 FTL327673:FTL327691 GDH327673:GDH327691 GND327673:GND327691 GWZ327673:GWZ327691 HGV327673:HGV327691 HQR327673:HQR327691 IAN327673:IAN327691 IKJ327673:IKJ327691 IUF327673:IUF327691 JEB327673:JEB327691 JNX327673:JNX327691 JXT327673:JXT327691 KHP327673:KHP327691 KRL327673:KRL327691 LBH327673:LBH327691 LLD327673:LLD327691 LUZ327673:LUZ327691 MEV327673:MEV327691 MOR327673:MOR327691 MYN327673:MYN327691 NIJ327673:NIJ327691 NSF327673:NSF327691 OCB327673:OCB327691 OLX327673:OLX327691 OVT327673:OVT327691 PFP327673:PFP327691 PPL327673:PPL327691 PZH327673:PZH327691 QJD327673:QJD327691 QSZ327673:QSZ327691 RCV327673:RCV327691 RMR327673:RMR327691 RWN327673:RWN327691 SGJ327673:SGJ327691 SQF327673:SQF327691 TAB327673:TAB327691 TJX327673:TJX327691 TTT327673:TTT327691 UDP327673:UDP327691 UNL327673:UNL327691 UXH327673:UXH327691 VHD327673:VHD327691 VQZ327673:VQZ327691 WAV327673:WAV327691 WKR327673:WKR327691 WUN327673:WUN327691 B393209:B393227 IB393209:IB393227 RX393209:RX393227 ABT393209:ABT393227 ALP393209:ALP393227 AVL393209:AVL393227 BFH393209:BFH393227 BPD393209:BPD393227 BYZ393209:BYZ393227 CIV393209:CIV393227 CSR393209:CSR393227 DCN393209:DCN393227 DMJ393209:DMJ393227 DWF393209:DWF393227 EGB393209:EGB393227 EPX393209:EPX393227 EZT393209:EZT393227 FJP393209:FJP393227 FTL393209:FTL393227 GDH393209:GDH393227 GND393209:GND393227 GWZ393209:GWZ393227 HGV393209:HGV393227 HQR393209:HQR393227 IAN393209:IAN393227 IKJ393209:IKJ393227 IUF393209:IUF393227 JEB393209:JEB393227 JNX393209:JNX393227 JXT393209:JXT393227 KHP393209:KHP393227 KRL393209:KRL393227 LBH393209:LBH393227 LLD393209:LLD393227 LUZ393209:LUZ393227 MEV393209:MEV393227 MOR393209:MOR393227 MYN393209:MYN393227 NIJ393209:NIJ393227 NSF393209:NSF393227 OCB393209:OCB393227 OLX393209:OLX393227 OVT393209:OVT393227 PFP393209:PFP393227 PPL393209:PPL393227 PZH393209:PZH393227 QJD393209:QJD393227 QSZ393209:QSZ393227 RCV393209:RCV393227 RMR393209:RMR393227 RWN393209:RWN393227 SGJ393209:SGJ393227 SQF393209:SQF393227 TAB393209:TAB393227 TJX393209:TJX393227 TTT393209:TTT393227 UDP393209:UDP393227 UNL393209:UNL393227 UXH393209:UXH393227 VHD393209:VHD393227 VQZ393209:VQZ393227 WAV393209:WAV393227 WKR393209:WKR393227 WUN393209:WUN393227 B458745:B458763 IB458745:IB458763 RX458745:RX458763 ABT458745:ABT458763 ALP458745:ALP458763 AVL458745:AVL458763 BFH458745:BFH458763 BPD458745:BPD458763 BYZ458745:BYZ458763 CIV458745:CIV458763 CSR458745:CSR458763 DCN458745:DCN458763 DMJ458745:DMJ458763 DWF458745:DWF458763 EGB458745:EGB458763 EPX458745:EPX458763 EZT458745:EZT458763 FJP458745:FJP458763 FTL458745:FTL458763 GDH458745:GDH458763 GND458745:GND458763 GWZ458745:GWZ458763 HGV458745:HGV458763 HQR458745:HQR458763 IAN458745:IAN458763 IKJ458745:IKJ458763 IUF458745:IUF458763 JEB458745:JEB458763 JNX458745:JNX458763 JXT458745:JXT458763 KHP458745:KHP458763 KRL458745:KRL458763 LBH458745:LBH458763 LLD458745:LLD458763 LUZ458745:LUZ458763 MEV458745:MEV458763 MOR458745:MOR458763 MYN458745:MYN458763 NIJ458745:NIJ458763 NSF458745:NSF458763 OCB458745:OCB458763 OLX458745:OLX458763 OVT458745:OVT458763 PFP458745:PFP458763 PPL458745:PPL458763 PZH458745:PZH458763 QJD458745:QJD458763 QSZ458745:QSZ458763 RCV458745:RCV458763 RMR458745:RMR458763 RWN458745:RWN458763 SGJ458745:SGJ458763 SQF458745:SQF458763 TAB458745:TAB458763 TJX458745:TJX458763 TTT458745:TTT458763 UDP458745:UDP458763 UNL458745:UNL458763 UXH458745:UXH458763 VHD458745:VHD458763 VQZ458745:VQZ458763 WAV458745:WAV458763 WKR458745:WKR458763 WUN458745:WUN458763 B524281:B524299 IB524281:IB524299 RX524281:RX524299 ABT524281:ABT524299 ALP524281:ALP524299 AVL524281:AVL524299 BFH524281:BFH524299 BPD524281:BPD524299 BYZ524281:BYZ524299 CIV524281:CIV524299 CSR524281:CSR524299 DCN524281:DCN524299 DMJ524281:DMJ524299 DWF524281:DWF524299 EGB524281:EGB524299 EPX524281:EPX524299 EZT524281:EZT524299 FJP524281:FJP524299 FTL524281:FTL524299 GDH524281:GDH524299 GND524281:GND524299 GWZ524281:GWZ524299 HGV524281:HGV524299 HQR524281:HQR524299 IAN524281:IAN524299 IKJ524281:IKJ524299 IUF524281:IUF524299 JEB524281:JEB524299 JNX524281:JNX524299 JXT524281:JXT524299 KHP524281:KHP524299 KRL524281:KRL524299 LBH524281:LBH524299 LLD524281:LLD524299 LUZ524281:LUZ524299 MEV524281:MEV524299 MOR524281:MOR524299 MYN524281:MYN524299 NIJ524281:NIJ524299 NSF524281:NSF524299 OCB524281:OCB524299 OLX524281:OLX524299 OVT524281:OVT524299 PFP524281:PFP524299 PPL524281:PPL524299 PZH524281:PZH524299 QJD524281:QJD524299 QSZ524281:QSZ524299 RCV524281:RCV524299 RMR524281:RMR524299 RWN524281:RWN524299 SGJ524281:SGJ524299 SQF524281:SQF524299 TAB524281:TAB524299 TJX524281:TJX524299 TTT524281:TTT524299 UDP524281:UDP524299 UNL524281:UNL524299 UXH524281:UXH524299 VHD524281:VHD524299 VQZ524281:VQZ524299 WAV524281:WAV524299 WKR524281:WKR524299 WUN524281:WUN524299 B589817:B589835 IB589817:IB589835 RX589817:RX589835 ABT589817:ABT589835 ALP589817:ALP589835 AVL589817:AVL589835 BFH589817:BFH589835 BPD589817:BPD589835 BYZ589817:BYZ589835 CIV589817:CIV589835 CSR589817:CSR589835 DCN589817:DCN589835 DMJ589817:DMJ589835 DWF589817:DWF589835 EGB589817:EGB589835 EPX589817:EPX589835 EZT589817:EZT589835 FJP589817:FJP589835 FTL589817:FTL589835 GDH589817:GDH589835 GND589817:GND589835 GWZ589817:GWZ589835 HGV589817:HGV589835 HQR589817:HQR589835 IAN589817:IAN589835 IKJ589817:IKJ589835 IUF589817:IUF589835 JEB589817:JEB589835 JNX589817:JNX589835 JXT589817:JXT589835 KHP589817:KHP589835 KRL589817:KRL589835 LBH589817:LBH589835 LLD589817:LLD589835 LUZ589817:LUZ589835 MEV589817:MEV589835 MOR589817:MOR589835 MYN589817:MYN589835 NIJ589817:NIJ589835 NSF589817:NSF589835 OCB589817:OCB589835 OLX589817:OLX589835 OVT589817:OVT589835 PFP589817:PFP589835 PPL589817:PPL589835 PZH589817:PZH589835 QJD589817:QJD589835 QSZ589817:QSZ589835 RCV589817:RCV589835 RMR589817:RMR589835 RWN589817:RWN589835 SGJ589817:SGJ589835 SQF589817:SQF589835 TAB589817:TAB589835 TJX589817:TJX589835 TTT589817:TTT589835 UDP589817:UDP589835 UNL589817:UNL589835 UXH589817:UXH589835 VHD589817:VHD589835 VQZ589817:VQZ589835 WAV589817:WAV589835 WKR589817:WKR589835 WUN589817:WUN589835 B655353:B655371 IB655353:IB655371 RX655353:RX655371 ABT655353:ABT655371 ALP655353:ALP655371 AVL655353:AVL655371 BFH655353:BFH655371 BPD655353:BPD655371 BYZ655353:BYZ655371 CIV655353:CIV655371 CSR655353:CSR655371 DCN655353:DCN655371 DMJ655353:DMJ655371 DWF655353:DWF655371 EGB655353:EGB655371 EPX655353:EPX655371 EZT655353:EZT655371 FJP655353:FJP655371 FTL655353:FTL655371 GDH655353:GDH655371 GND655353:GND655371 GWZ655353:GWZ655371 HGV655353:HGV655371 HQR655353:HQR655371 IAN655353:IAN655371 IKJ655353:IKJ655371 IUF655353:IUF655371 JEB655353:JEB655371 JNX655353:JNX655371 JXT655353:JXT655371 KHP655353:KHP655371 KRL655353:KRL655371 LBH655353:LBH655371 LLD655353:LLD655371 LUZ655353:LUZ655371 MEV655353:MEV655371 MOR655353:MOR655371 MYN655353:MYN655371 NIJ655353:NIJ655371 NSF655353:NSF655371 OCB655353:OCB655371 OLX655353:OLX655371 OVT655353:OVT655371 PFP655353:PFP655371 PPL655353:PPL655371 PZH655353:PZH655371 QJD655353:QJD655371 QSZ655353:QSZ655371 RCV655353:RCV655371 RMR655353:RMR655371 RWN655353:RWN655371 SGJ655353:SGJ655371 SQF655353:SQF655371 TAB655353:TAB655371 TJX655353:TJX655371 TTT655353:TTT655371 UDP655353:UDP655371 UNL655353:UNL655371 UXH655353:UXH655371 VHD655353:VHD655371 VQZ655353:VQZ655371 WAV655353:WAV655371 WKR655353:WKR655371 WUN655353:WUN655371 B720889:B720907 IB720889:IB720907 RX720889:RX720907 ABT720889:ABT720907 ALP720889:ALP720907 AVL720889:AVL720907 BFH720889:BFH720907 BPD720889:BPD720907 BYZ720889:BYZ720907 CIV720889:CIV720907 CSR720889:CSR720907 DCN720889:DCN720907 DMJ720889:DMJ720907 DWF720889:DWF720907 EGB720889:EGB720907 EPX720889:EPX720907 EZT720889:EZT720907 FJP720889:FJP720907 FTL720889:FTL720907 GDH720889:GDH720907 GND720889:GND720907 GWZ720889:GWZ720907 HGV720889:HGV720907 HQR720889:HQR720907 IAN720889:IAN720907 IKJ720889:IKJ720907 IUF720889:IUF720907 JEB720889:JEB720907 JNX720889:JNX720907 JXT720889:JXT720907 KHP720889:KHP720907 KRL720889:KRL720907 LBH720889:LBH720907 LLD720889:LLD720907 LUZ720889:LUZ720907 MEV720889:MEV720907 MOR720889:MOR720907 MYN720889:MYN720907 NIJ720889:NIJ720907 NSF720889:NSF720907 OCB720889:OCB720907 OLX720889:OLX720907 OVT720889:OVT720907 PFP720889:PFP720907 PPL720889:PPL720907 PZH720889:PZH720907 QJD720889:QJD720907 QSZ720889:QSZ720907 RCV720889:RCV720907 RMR720889:RMR720907 RWN720889:RWN720907 SGJ720889:SGJ720907 SQF720889:SQF720907 TAB720889:TAB720907 TJX720889:TJX720907 TTT720889:TTT720907 UDP720889:UDP720907 UNL720889:UNL720907 UXH720889:UXH720907 VHD720889:VHD720907 VQZ720889:VQZ720907 WAV720889:WAV720907 WKR720889:WKR720907 WUN720889:WUN720907 B786425:B786443 IB786425:IB786443 RX786425:RX786443 ABT786425:ABT786443 ALP786425:ALP786443 AVL786425:AVL786443 BFH786425:BFH786443 BPD786425:BPD786443 BYZ786425:BYZ786443 CIV786425:CIV786443 CSR786425:CSR786443 DCN786425:DCN786443 DMJ786425:DMJ786443 DWF786425:DWF786443 EGB786425:EGB786443 EPX786425:EPX786443 EZT786425:EZT786443 FJP786425:FJP786443 FTL786425:FTL786443 GDH786425:GDH786443 GND786425:GND786443 GWZ786425:GWZ786443 HGV786425:HGV786443 HQR786425:HQR786443 IAN786425:IAN786443 IKJ786425:IKJ786443 IUF786425:IUF786443 JEB786425:JEB786443 JNX786425:JNX786443 JXT786425:JXT786443 KHP786425:KHP786443 KRL786425:KRL786443 LBH786425:LBH786443 LLD786425:LLD786443 LUZ786425:LUZ786443 MEV786425:MEV786443 MOR786425:MOR786443 MYN786425:MYN786443 NIJ786425:NIJ786443 NSF786425:NSF786443 OCB786425:OCB786443 OLX786425:OLX786443 OVT786425:OVT786443 PFP786425:PFP786443 PPL786425:PPL786443 PZH786425:PZH786443 QJD786425:QJD786443 QSZ786425:QSZ786443 RCV786425:RCV786443 RMR786425:RMR786443 RWN786425:RWN786443 SGJ786425:SGJ786443 SQF786425:SQF786443 TAB786425:TAB786443 TJX786425:TJX786443 TTT786425:TTT786443 UDP786425:UDP786443 UNL786425:UNL786443 UXH786425:UXH786443 VHD786425:VHD786443 VQZ786425:VQZ786443 WAV786425:WAV786443 WKR786425:WKR786443 WUN786425:WUN786443 B851961:B851979 IB851961:IB851979 RX851961:RX851979 ABT851961:ABT851979 ALP851961:ALP851979 AVL851961:AVL851979 BFH851961:BFH851979 BPD851961:BPD851979 BYZ851961:BYZ851979 CIV851961:CIV851979 CSR851961:CSR851979 DCN851961:DCN851979 DMJ851961:DMJ851979 DWF851961:DWF851979 EGB851961:EGB851979 EPX851961:EPX851979 EZT851961:EZT851979 FJP851961:FJP851979 FTL851961:FTL851979 GDH851961:GDH851979 GND851961:GND851979 GWZ851961:GWZ851979 HGV851961:HGV851979 HQR851961:HQR851979 IAN851961:IAN851979 IKJ851961:IKJ851979 IUF851961:IUF851979 JEB851961:JEB851979 JNX851961:JNX851979 JXT851961:JXT851979 KHP851961:KHP851979 KRL851961:KRL851979 LBH851961:LBH851979 LLD851961:LLD851979 LUZ851961:LUZ851979 MEV851961:MEV851979 MOR851961:MOR851979 MYN851961:MYN851979 NIJ851961:NIJ851979 NSF851961:NSF851979 OCB851961:OCB851979 OLX851961:OLX851979 OVT851961:OVT851979 PFP851961:PFP851979 PPL851961:PPL851979 PZH851961:PZH851979 QJD851961:QJD851979 QSZ851961:QSZ851979 RCV851961:RCV851979 RMR851961:RMR851979 RWN851961:RWN851979 SGJ851961:SGJ851979 SQF851961:SQF851979 TAB851961:TAB851979 TJX851961:TJX851979 TTT851961:TTT851979 UDP851961:UDP851979 UNL851961:UNL851979 UXH851961:UXH851979 VHD851961:VHD851979 VQZ851961:VQZ851979 WAV851961:WAV851979 WKR851961:WKR851979 WUN851961:WUN851979 B917497:B917515 IB917497:IB917515 RX917497:RX917515 ABT917497:ABT917515 ALP917497:ALP917515 AVL917497:AVL917515 BFH917497:BFH917515 BPD917497:BPD917515 BYZ917497:BYZ917515 CIV917497:CIV917515 CSR917497:CSR917515 DCN917497:DCN917515 DMJ917497:DMJ917515 DWF917497:DWF917515 EGB917497:EGB917515 EPX917497:EPX917515 EZT917497:EZT917515 FJP917497:FJP917515 FTL917497:FTL917515 GDH917497:GDH917515 GND917497:GND917515 GWZ917497:GWZ917515 HGV917497:HGV917515 HQR917497:HQR917515 IAN917497:IAN917515 IKJ917497:IKJ917515 IUF917497:IUF917515 JEB917497:JEB917515 JNX917497:JNX917515 JXT917497:JXT917515 KHP917497:KHP917515 KRL917497:KRL917515 LBH917497:LBH917515 LLD917497:LLD917515 LUZ917497:LUZ917515 MEV917497:MEV917515 MOR917497:MOR917515 MYN917497:MYN917515 NIJ917497:NIJ917515 NSF917497:NSF917515 OCB917497:OCB917515 OLX917497:OLX917515 OVT917497:OVT917515 PFP917497:PFP917515 PPL917497:PPL917515 PZH917497:PZH917515 QJD917497:QJD917515 QSZ917497:QSZ917515 RCV917497:RCV917515 RMR917497:RMR917515 RWN917497:RWN917515 SGJ917497:SGJ917515 SQF917497:SQF917515 TAB917497:TAB917515 TJX917497:TJX917515 TTT917497:TTT917515 UDP917497:UDP917515 UNL917497:UNL917515 UXH917497:UXH917515 VHD917497:VHD917515 VQZ917497:VQZ917515 WAV917497:WAV917515 WKR917497:WKR917515 WUN917497:WUN917515 B983033:B983051 IB983033:IB983051 RX983033:RX983051 ABT983033:ABT983051 ALP983033:ALP983051 AVL983033:AVL983051 BFH983033:BFH983051 BPD983033:BPD983051 BYZ983033:BYZ983051 CIV983033:CIV983051 CSR983033:CSR983051 DCN983033:DCN983051 DMJ983033:DMJ983051 DWF983033:DWF983051 EGB983033:EGB983051 EPX983033:EPX983051 EZT983033:EZT983051 FJP983033:FJP983051 FTL983033:FTL983051 GDH983033:GDH983051 GND983033:GND983051 GWZ983033:GWZ983051 HGV983033:HGV983051 HQR983033:HQR983051 IAN983033:IAN983051 IKJ983033:IKJ983051 IUF983033:IUF983051 JEB983033:JEB983051 JNX983033:JNX983051 JXT983033:JXT983051 KHP983033:KHP983051 KRL983033:KRL983051 LBH983033:LBH983051 LLD983033:LLD983051 LUZ983033:LUZ983051 MEV983033:MEV983051 MOR983033:MOR983051 MYN983033:MYN983051 NIJ983033:NIJ983051 NSF983033:NSF983051 OCB983033:OCB983051 OLX983033:OLX983051 OVT983033:OVT983051 PFP983033:PFP983051 PPL983033:PPL983051 PZH983033:PZH983051 QJD983033:QJD983051 QSZ983033:QSZ983051 RCV983033:RCV983051 RMR983033:RMR983051 RWN983033:RWN983051 SGJ983033:SGJ983051 SQF983033:SQF983051 TAB983033:TAB983051 TJX983033:TJX983051 TTT983033:TTT983051 UDP983033:UDP983051 UNL983033:UNL983051 UXH983033:UXH983051 VHD983033:VHD983051 VQZ983033:VQZ983051 WAV983033:WAV983051 WKR983033:WKR983051" xr:uid="{00000000-0002-0000-0200-000001000000}">
      <formula1>"première demande,suppression, modification, prolongation"</formula1>
    </dataValidation>
    <dataValidation type="list" allowBlank="1" showInputMessage="1" showErrorMessage="1" sqref="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IT65529:IT65547 SP65529:SP65547 ACL65529:ACL65547 AMH65529:AMH65547 AWD65529:AWD65547 BFZ65529:BFZ65547 BPV65529:BPV65547 BZR65529:BZR65547 CJN65529:CJN65547 CTJ65529:CTJ65547 DDF65529:DDF65547 DNB65529:DNB65547 DWX65529:DWX65547 EGT65529:EGT65547 EQP65529:EQP65547 FAL65529:FAL65547 FKH65529:FKH65547 FUD65529:FUD65547 GDZ65529:GDZ65547 GNV65529:GNV65547 GXR65529:GXR65547 HHN65529:HHN65547 HRJ65529:HRJ65547 IBF65529:IBF65547 ILB65529:ILB65547 IUX65529:IUX65547 JET65529:JET65547 JOP65529:JOP65547 JYL65529:JYL65547 KIH65529:KIH65547 KSD65529:KSD65547 LBZ65529:LBZ65547 LLV65529:LLV65547 LVR65529:LVR65547 MFN65529:MFN65547 MPJ65529:MPJ65547 MZF65529:MZF65547 NJB65529:NJB65547 NSX65529:NSX65547 OCT65529:OCT65547 OMP65529:OMP65547 OWL65529:OWL65547 PGH65529:PGH65547 PQD65529:PQD65547 PZZ65529:PZZ65547 QJV65529:QJV65547 QTR65529:QTR65547 RDN65529:RDN65547 RNJ65529:RNJ65547 RXF65529:RXF65547 SHB65529:SHB65547 SQX65529:SQX65547 TAT65529:TAT65547 TKP65529:TKP65547 TUL65529:TUL65547 UEH65529:UEH65547 UOD65529:UOD65547 UXZ65529:UXZ65547 VHV65529:VHV65547 VRR65529:VRR65547 WBN65529:WBN65547 WLJ65529:WLJ65547 WVF65529:WVF65547 IT131065:IT131083 SP131065:SP131083 ACL131065:ACL131083 AMH131065:AMH131083 AWD131065:AWD131083 BFZ131065:BFZ131083 BPV131065:BPV131083 BZR131065:BZR131083 CJN131065:CJN131083 CTJ131065:CTJ131083 DDF131065:DDF131083 DNB131065:DNB131083 DWX131065:DWX131083 EGT131065:EGT131083 EQP131065:EQP131083 FAL131065:FAL131083 FKH131065:FKH131083 FUD131065:FUD131083 GDZ131065:GDZ131083 GNV131065:GNV131083 GXR131065:GXR131083 HHN131065:HHN131083 HRJ131065:HRJ131083 IBF131065:IBF131083 ILB131065:ILB131083 IUX131065:IUX131083 JET131065:JET131083 JOP131065:JOP131083 JYL131065:JYL131083 KIH131065:KIH131083 KSD131065:KSD131083 LBZ131065:LBZ131083 LLV131065:LLV131083 LVR131065:LVR131083 MFN131065:MFN131083 MPJ131065:MPJ131083 MZF131065:MZF131083 NJB131065:NJB131083 NSX131065:NSX131083 OCT131065:OCT131083 OMP131065:OMP131083 OWL131065:OWL131083 PGH131065:PGH131083 PQD131065:PQD131083 PZZ131065:PZZ131083 QJV131065:QJV131083 QTR131065:QTR131083 RDN131065:RDN131083 RNJ131065:RNJ131083 RXF131065:RXF131083 SHB131065:SHB131083 SQX131065:SQX131083 TAT131065:TAT131083 TKP131065:TKP131083 TUL131065:TUL131083 UEH131065:UEH131083 UOD131065:UOD131083 UXZ131065:UXZ131083 VHV131065:VHV131083 VRR131065:VRR131083 WBN131065:WBN131083 WLJ131065:WLJ131083 WVF131065:WVF131083 IT196601:IT196619 SP196601:SP196619 ACL196601:ACL196619 AMH196601:AMH196619 AWD196601:AWD196619 BFZ196601:BFZ196619 BPV196601:BPV196619 BZR196601:BZR196619 CJN196601:CJN196619 CTJ196601:CTJ196619 DDF196601:DDF196619 DNB196601:DNB196619 DWX196601:DWX196619 EGT196601:EGT196619 EQP196601:EQP196619 FAL196601:FAL196619 FKH196601:FKH196619 FUD196601:FUD196619 GDZ196601:GDZ196619 GNV196601:GNV196619 GXR196601:GXR196619 HHN196601:HHN196619 HRJ196601:HRJ196619 IBF196601:IBF196619 ILB196601:ILB196619 IUX196601:IUX196619 JET196601:JET196619 JOP196601:JOP196619 JYL196601:JYL196619 KIH196601:KIH196619 KSD196601:KSD196619 LBZ196601:LBZ196619 LLV196601:LLV196619 LVR196601:LVR196619 MFN196601:MFN196619 MPJ196601:MPJ196619 MZF196601:MZF196619 NJB196601:NJB196619 NSX196601:NSX196619 OCT196601:OCT196619 OMP196601:OMP196619 OWL196601:OWL196619 PGH196601:PGH196619 PQD196601:PQD196619 PZZ196601:PZZ196619 QJV196601:QJV196619 QTR196601:QTR196619 RDN196601:RDN196619 RNJ196601:RNJ196619 RXF196601:RXF196619 SHB196601:SHB196619 SQX196601:SQX196619 TAT196601:TAT196619 TKP196601:TKP196619 TUL196601:TUL196619 UEH196601:UEH196619 UOD196601:UOD196619 UXZ196601:UXZ196619 VHV196601:VHV196619 VRR196601:VRR196619 WBN196601:WBN196619 WLJ196601:WLJ196619 WVF196601:WVF196619 IT262137:IT262155 SP262137:SP262155 ACL262137:ACL262155 AMH262137:AMH262155 AWD262137:AWD262155 BFZ262137:BFZ262155 BPV262137:BPV262155 BZR262137:BZR262155 CJN262137:CJN262155 CTJ262137:CTJ262155 DDF262137:DDF262155 DNB262137:DNB262155 DWX262137:DWX262155 EGT262137:EGT262155 EQP262137:EQP262155 FAL262137:FAL262155 FKH262137:FKH262155 FUD262137:FUD262155 GDZ262137:GDZ262155 GNV262137:GNV262155 GXR262137:GXR262155 HHN262137:HHN262155 HRJ262137:HRJ262155 IBF262137:IBF262155 ILB262137:ILB262155 IUX262137:IUX262155 JET262137:JET262155 JOP262137:JOP262155 JYL262137:JYL262155 KIH262137:KIH262155 KSD262137:KSD262155 LBZ262137:LBZ262155 LLV262137:LLV262155 LVR262137:LVR262155 MFN262137:MFN262155 MPJ262137:MPJ262155 MZF262137:MZF262155 NJB262137:NJB262155 NSX262137:NSX262155 OCT262137:OCT262155 OMP262137:OMP262155 OWL262137:OWL262155 PGH262137:PGH262155 PQD262137:PQD262155 PZZ262137:PZZ262155 QJV262137:QJV262155 QTR262137:QTR262155 RDN262137:RDN262155 RNJ262137:RNJ262155 RXF262137:RXF262155 SHB262137:SHB262155 SQX262137:SQX262155 TAT262137:TAT262155 TKP262137:TKP262155 TUL262137:TUL262155 UEH262137:UEH262155 UOD262137:UOD262155 UXZ262137:UXZ262155 VHV262137:VHV262155 VRR262137:VRR262155 WBN262137:WBN262155 WLJ262137:WLJ262155 WVF262137:WVF262155 IT327673:IT327691 SP327673:SP327691 ACL327673:ACL327691 AMH327673:AMH327691 AWD327673:AWD327691 BFZ327673:BFZ327691 BPV327673:BPV327691 BZR327673:BZR327691 CJN327673:CJN327691 CTJ327673:CTJ327691 DDF327673:DDF327691 DNB327673:DNB327691 DWX327673:DWX327691 EGT327673:EGT327691 EQP327673:EQP327691 FAL327673:FAL327691 FKH327673:FKH327691 FUD327673:FUD327691 GDZ327673:GDZ327691 GNV327673:GNV327691 GXR327673:GXR327691 HHN327673:HHN327691 HRJ327673:HRJ327691 IBF327673:IBF327691 ILB327673:ILB327691 IUX327673:IUX327691 JET327673:JET327691 JOP327673:JOP327691 JYL327673:JYL327691 KIH327673:KIH327691 KSD327673:KSD327691 LBZ327673:LBZ327691 LLV327673:LLV327691 LVR327673:LVR327691 MFN327673:MFN327691 MPJ327673:MPJ327691 MZF327673:MZF327691 NJB327673:NJB327691 NSX327673:NSX327691 OCT327673:OCT327691 OMP327673:OMP327691 OWL327673:OWL327691 PGH327673:PGH327691 PQD327673:PQD327691 PZZ327673:PZZ327691 QJV327673:QJV327691 QTR327673:QTR327691 RDN327673:RDN327691 RNJ327673:RNJ327691 RXF327673:RXF327691 SHB327673:SHB327691 SQX327673:SQX327691 TAT327673:TAT327691 TKP327673:TKP327691 TUL327673:TUL327691 UEH327673:UEH327691 UOD327673:UOD327691 UXZ327673:UXZ327691 VHV327673:VHV327691 VRR327673:VRR327691 WBN327673:WBN327691 WLJ327673:WLJ327691 WVF327673:WVF327691 IT393209:IT393227 SP393209:SP393227 ACL393209:ACL393227 AMH393209:AMH393227 AWD393209:AWD393227 BFZ393209:BFZ393227 BPV393209:BPV393227 BZR393209:BZR393227 CJN393209:CJN393227 CTJ393209:CTJ393227 DDF393209:DDF393227 DNB393209:DNB393227 DWX393209:DWX393227 EGT393209:EGT393227 EQP393209:EQP393227 FAL393209:FAL393227 FKH393209:FKH393227 FUD393209:FUD393227 GDZ393209:GDZ393227 GNV393209:GNV393227 GXR393209:GXR393227 HHN393209:HHN393227 HRJ393209:HRJ393227 IBF393209:IBF393227 ILB393209:ILB393227 IUX393209:IUX393227 JET393209:JET393227 JOP393209:JOP393227 JYL393209:JYL393227 KIH393209:KIH393227 KSD393209:KSD393227 LBZ393209:LBZ393227 LLV393209:LLV393227 LVR393209:LVR393227 MFN393209:MFN393227 MPJ393209:MPJ393227 MZF393209:MZF393227 NJB393209:NJB393227 NSX393209:NSX393227 OCT393209:OCT393227 OMP393209:OMP393227 OWL393209:OWL393227 PGH393209:PGH393227 PQD393209:PQD393227 PZZ393209:PZZ393227 QJV393209:QJV393227 QTR393209:QTR393227 RDN393209:RDN393227 RNJ393209:RNJ393227 RXF393209:RXF393227 SHB393209:SHB393227 SQX393209:SQX393227 TAT393209:TAT393227 TKP393209:TKP393227 TUL393209:TUL393227 UEH393209:UEH393227 UOD393209:UOD393227 UXZ393209:UXZ393227 VHV393209:VHV393227 VRR393209:VRR393227 WBN393209:WBN393227 WLJ393209:WLJ393227 WVF393209:WVF393227 IT458745:IT458763 SP458745:SP458763 ACL458745:ACL458763 AMH458745:AMH458763 AWD458745:AWD458763 BFZ458745:BFZ458763 BPV458745:BPV458763 BZR458745:BZR458763 CJN458745:CJN458763 CTJ458745:CTJ458763 DDF458745:DDF458763 DNB458745:DNB458763 DWX458745:DWX458763 EGT458745:EGT458763 EQP458745:EQP458763 FAL458745:FAL458763 FKH458745:FKH458763 FUD458745:FUD458763 GDZ458745:GDZ458763 GNV458745:GNV458763 GXR458745:GXR458763 HHN458745:HHN458763 HRJ458745:HRJ458763 IBF458745:IBF458763 ILB458745:ILB458763 IUX458745:IUX458763 JET458745:JET458763 JOP458745:JOP458763 JYL458745:JYL458763 KIH458745:KIH458763 KSD458745:KSD458763 LBZ458745:LBZ458763 LLV458745:LLV458763 LVR458745:LVR458763 MFN458745:MFN458763 MPJ458745:MPJ458763 MZF458745:MZF458763 NJB458745:NJB458763 NSX458745:NSX458763 OCT458745:OCT458763 OMP458745:OMP458763 OWL458745:OWL458763 PGH458745:PGH458763 PQD458745:PQD458763 PZZ458745:PZZ458763 QJV458745:QJV458763 QTR458745:QTR458763 RDN458745:RDN458763 RNJ458745:RNJ458763 RXF458745:RXF458763 SHB458745:SHB458763 SQX458745:SQX458763 TAT458745:TAT458763 TKP458745:TKP458763 TUL458745:TUL458763 UEH458745:UEH458763 UOD458745:UOD458763 UXZ458745:UXZ458763 VHV458745:VHV458763 VRR458745:VRR458763 WBN458745:WBN458763 WLJ458745:WLJ458763 WVF458745:WVF458763 IT524281:IT524299 SP524281:SP524299 ACL524281:ACL524299 AMH524281:AMH524299 AWD524281:AWD524299 BFZ524281:BFZ524299 BPV524281:BPV524299 BZR524281:BZR524299 CJN524281:CJN524299 CTJ524281:CTJ524299 DDF524281:DDF524299 DNB524281:DNB524299 DWX524281:DWX524299 EGT524281:EGT524299 EQP524281:EQP524299 FAL524281:FAL524299 FKH524281:FKH524299 FUD524281:FUD524299 GDZ524281:GDZ524299 GNV524281:GNV524299 GXR524281:GXR524299 HHN524281:HHN524299 HRJ524281:HRJ524299 IBF524281:IBF524299 ILB524281:ILB524299 IUX524281:IUX524299 JET524281:JET524299 JOP524281:JOP524299 JYL524281:JYL524299 KIH524281:KIH524299 KSD524281:KSD524299 LBZ524281:LBZ524299 LLV524281:LLV524299 LVR524281:LVR524299 MFN524281:MFN524299 MPJ524281:MPJ524299 MZF524281:MZF524299 NJB524281:NJB524299 NSX524281:NSX524299 OCT524281:OCT524299 OMP524281:OMP524299 OWL524281:OWL524299 PGH524281:PGH524299 PQD524281:PQD524299 PZZ524281:PZZ524299 QJV524281:QJV524299 QTR524281:QTR524299 RDN524281:RDN524299 RNJ524281:RNJ524299 RXF524281:RXF524299 SHB524281:SHB524299 SQX524281:SQX524299 TAT524281:TAT524299 TKP524281:TKP524299 TUL524281:TUL524299 UEH524281:UEH524299 UOD524281:UOD524299 UXZ524281:UXZ524299 VHV524281:VHV524299 VRR524281:VRR524299 WBN524281:WBN524299 WLJ524281:WLJ524299 WVF524281:WVF524299 IT589817:IT589835 SP589817:SP589835 ACL589817:ACL589835 AMH589817:AMH589835 AWD589817:AWD589835 BFZ589817:BFZ589835 BPV589817:BPV589835 BZR589817:BZR589835 CJN589817:CJN589835 CTJ589817:CTJ589835 DDF589817:DDF589835 DNB589817:DNB589835 DWX589817:DWX589835 EGT589817:EGT589835 EQP589817:EQP589835 FAL589817:FAL589835 FKH589817:FKH589835 FUD589817:FUD589835 GDZ589817:GDZ589835 GNV589817:GNV589835 GXR589817:GXR589835 HHN589817:HHN589835 HRJ589817:HRJ589835 IBF589817:IBF589835 ILB589817:ILB589835 IUX589817:IUX589835 JET589817:JET589835 JOP589817:JOP589835 JYL589817:JYL589835 KIH589817:KIH589835 KSD589817:KSD589835 LBZ589817:LBZ589835 LLV589817:LLV589835 LVR589817:LVR589835 MFN589817:MFN589835 MPJ589817:MPJ589835 MZF589817:MZF589835 NJB589817:NJB589835 NSX589817:NSX589835 OCT589817:OCT589835 OMP589817:OMP589835 OWL589817:OWL589835 PGH589817:PGH589835 PQD589817:PQD589835 PZZ589817:PZZ589835 QJV589817:QJV589835 QTR589817:QTR589835 RDN589817:RDN589835 RNJ589817:RNJ589835 RXF589817:RXF589835 SHB589817:SHB589835 SQX589817:SQX589835 TAT589817:TAT589835 TKP589817:TKP589835 TUL589817:TUL589835 UEH589817:UEH589835 UOD589817:UOD589835 UXZ589817:UXZ589835 VHV589817:VHV589835 VRR589817:VRR589835 WBN589817:WBN589835 WLJ589817:WLJ589835 WVF589817:WVF589835 IT655353:IT655371 SP655353:SP655371 ACL655353:ACL655371 AMH655353:AMH655371 AWD655353:AWD655371 BFZ655353:BFZ655371 BPV655353:BPV655371 BZR655353:BZR655371 CJN655353:CJN655371 CTJ655353:CTJ655371 DDF655353:DDF655371 DNB655353:DNB655371 DWX655353:DWX655371 EGT655353:EGT655371 EQP655353:EQP655371 FAL655353:FAL655371 FKH655353:FKH655371 FUD655353:FUD655371 GDZ655353:GDZ655371 GNV655353:GNV655371 GXR655353:GXR655371 HHN655353:HHN655371 HRJ655353:HRJ655371 IBF655353:IBF655371 ILB655353:ILB655371 IUX655353:IUX655371 JET655353:JET655371 JOP655353:JOP655371 JYL655353:JYL655371 KIH655353:KIH655371 KSD655353:KSD655371 LBZ655353:LBZ655371 LLV655353:LLV655371 LVR655353:LVR655371 MFN655353:MFN655371 MPJ655353:MPJ655371 MZF655353:MZF655371 NJB655353:NJB655371 NSX655353:NSX655371 OCT655353:OCT655371 OMP655353:OMP655371 OWL655353:OWL655371 PGH655353:PGH655371 PQD655353:PQD655371 PZZ655353:PZZ655371 QJV655353:QJV655371 QTR655353:QTR655371 RDN655353:RDN655371 RNJ655353:RNJ655371 RXF655353:RXF655371 SHB655353:SHB655371 SQX655353:SQX655371 TAT655353:TAT655371 TKP655353:TKP655371 TUL655353:TUL655371 UEH655353:UEH655371 UOD655353:UOD655371 UXZ655353:UXZ655371 VHV655353:VHV655371 VRR655353:VRR655371 WBN655353:WBN655371 WLJ655353:WLJ655371 WVF655353:WVF655371 IT720889:IT720907 SP720889:SP720907 ACL720889:ACL720907 AMH720889:AMH720907 AWD720889:AWD720907 BFZ720889:BFZ720907 BPV720889:BPV720907 BZR720889:BZR720907 CJN720889:CJN720907 CTJ720889:CTJ720907 DDF720889:DDF720907 DNB720889:DNB720907 DWX720889:DWX720907 EGT720889:EGT720907 EQP720889:EQP720907 FAL720889:FAL720907 FKH720889:FKH720907 FUD720889:FUD720907 GDZ720889:GDZ720907 GNV720889:GNV720907 GXR720889:GXR720907 HHN720889:HHN720907 HRJ720889:HRJ720907 IBF720889:IBF720907 ILB720889:ILB720907 IUX720889:IUX720907 JET720889:JET720907 JOP720889:JOP720907 JYL720889:JYL720907 KIH720889:KIH720907 KSD720889:KSD720907 LBZ720889:LBZ720907 LLV720889:LLV720907 LVR720889:LVR720907 MFN720889:MFN720907 MPJ720889:MPJ720907 MZF720889:MZF720907 NJB720889:NJB720907 NSX720889:NSX720907 OCT720889:OCT720907 OMP720889:OMP720907 OWL720889:OWL720907 PGH720889:PGH720907 PQD720889:PQD720907 PZZ720889:PZZ720907 QJV720889:QJV720907 QTR720889:QTR720907 RDN720889:RDN720907 RNJ720889:RNJ720907 RXF720889:RXF720907 SHB720889:SHB720907 SQX720889:SQX720907 TAT720889:TAT720907 TKP720889:TKP720907 TUL720889:TUL720907 UEH720889:UEH720907 UOD720889:UOD720907 UXZ720889:UXZ720907 VHV720889:VHV720907 VRR720889:VRR720907 WBN720889:WBN720907 WLJ720889:WLJ720907 WVF720889:WVF720907 IT786425:IT786443 SP786425:SP786443 ACL786425:ACL786443 AMH786425:AMH786443 AWD786425:AWD786443 BFZ786425:BFZ786443 BPV786425:BPV786443 BZR786425:BZR786443 CJN786425:CJN786443 CTJ786425:CTJ786443 DDF786425:DDF786443 DNB786425:DNB786443 DWX786425:DWX786443 EGT786425:EGT786443 EQP786425:EQP786443 FAL786425:FAL786443 FKH786425:FKH786443 FUD786425:FUD786443 GDZ786425:GDZ786443 GNV786425:GNV786443 GXR786425:GXR786443 HHN786425:HHN786443 HRJ786425:HRJ786443 IBF786425:IBF786443 ILB786425:ILB786443 IUX786425:IUX786443 JET786425:JET786443 JOP786425:JOP786443 JYL786425:JYL786443 KIH786425:KIH786443 KSD786425:KSD786443 LBZ786425:LBZ786443 LLV786425:LLV786443 LVR786425:LVR786443 MFN786425:MFN786443 MPJ786425:MPJ786443 MZF786425:MZF786443 NJB786425:NJB786443 NSX786425:NSX786443 OCT786425:OCT786443 OMP786425:OMP786443 OWL786425:OWL786443 PGH786425:PGH786443 PQD786425:PQD786443 PZZ786425:PZZ786443 QJV786425:QJV786443 QTR786425:QTR786443 RDN786425:RDN786443 RNJ786425:RNJ786443 RXF786425:RXF786443 SHB786425:SHB786443 SQX786425:SQX786443 TAT786425:TAT786443 TKP786425:TKP786443 TUL786425:TUL786443 UEH786425:UEH786443 UOD786425:UOD786443 UXZ786425:UXZ786443 VHV786425:VHV786443 VRR786425:VRR786443 WBN786425:WBN786443 WLJ786425:WLJ786443 WVF786425:WVF786443 IT851961:IT851979 SP851961:SP851979 ACL851961:ACL851979 AMH851961:AMH851979 AWD851961:AWD851979 BFZ851961:BFZ851979 BPV851961:BPV851979 BZR851961:BZR851979 CJN851961:CJN851979 CTJ851961:CTJ851979 DDF851961:DDF851979 DNB851961:DNB851979 DWX851961:DWX851979 EGT851961:EGT851979 EQP851961:EQP851979 FAL851961:FAL851979 FKH851961:FKH851979 FUD851961:FUD851979 GDZ851961:GDZ851979 GNV851961:GNV851979 GXR851961:GXR851979 HHN851961:HHN851979 HRJ851961:HRJ851979 IBF851961:IBF851979 ILB851961:ILB851979 IUX851961:IUX851979 JET851961:JET851979 JOP851961:JOP851979 JYL851961:JYL851979 KIH851961:KIH851979 KSD851961:KSD851979 LBZ851961:LBZ851979 LLV851961:LLV851979 LVR851961:LVR851979 MFN851961:MFN851979 MPJ851961:MPJ851979 MZF851961:MZF851979 NJB851961:NJB851979 NSX851961:NSX851979 OCT851961:OCT851979 OMP851961:OMP851979 OWL851961:OWL851979 PGH851961:PGH851979 PQD851961:PQD851979 PZZ851961:PZZ851979 QJV851961:QJV851979 QTR851961:QTR851979 RDN851961:RDN851979 RNJ851961:RNJ851979 RXF851961:RXF851979 SHB851961:SHB851979 SQX851961:SQX851979 TAT851961:TAT851979 TKP851961:TKP851979 TUL851961:TUL851979 UEH851961:UEH851979 UOD851961:UOD851979 UXZ851961:UXZ851979 VHV851961:VHV851979 VRR851961:VRR851979 WBN851961:WBN851979 WLJ851961:WLJ851979 WVF851961:WVF851979 IT917497:IT917515 SP917497:SP917515 ACL917497:ACL917515 AMH917497:AMH917515 AWD917497:AWD917515 BFZ917497:BFZ917515 BPV917497:BPV917515 BZR917497:BZR917515 CJN917497:CJN917515 CTJ917497:CTJ917515 DDF917497:DDF917515 DNB917497:DNB917515 DWX917497:DWX917515 EGT917497:EGT917515 EQP917497:EQP917515 FAL917497:FAL917515 FKH917497:FKH917515 FUD917497:FUD917515 GDZ917497:GDZ917515 GNV917497:GNV917515 GXR917497:GXR917515 HHN917497:HHN917515 HRJ917497:HRJ917515 IBF917497:IBF917515 ILB917497:ILB917515 IUX917497:IUX917515 JET917497:JET917515 JOP917497:JOP917515 JYL917497:JYL917515 KIH917497:KIH917515 KSD917497:KSD917515 LBZ917497:LBZ917515 LLV917497:LLV917515 LVR917497:LVR917515 MFN917497:MFN917515 MPJ917497:MPJ917515 MZF917497:MZF917515 NJB917497:NJB917515 NSX917497:NSX917515 OCT917497:OCT917515 OMP917497:OMP917515 OWL917497:OWL917515 PGH917497:PGH917515 PQD917497:PQD917515 PZZ917497:PZZ917515 QJV917497:QJV917515 QTR917497:QTR917515 RDN917497:RDN917515 RNJ917497:RNJ917515 RXF917497:RXF917515 SHB917497:SHB917515 SQX917497:SQX917515 TAT917497:TAT917515 TKP917497:TKP917515 TUL917497:TUL917515 UEH917497:UEH917515 UOD917497:UOD917515 UXZ917497:UXZ917515 VHV917497:VHV917515 VRR917497:VRR917515 WBN917497:WBN917515 WLJ917497:WLJ917515 WVF917497:WVF917515 IT983033:IT983051 SP983033:SP983051 ACL983033:ACL983051 AMH983033:AMH983051 AWD983033:AWD983051 BFZ983033:BFZ983051 BPV983033:BPV983051 BZR983033:BZR983051 CJN983033:CJN983051 CTJ983033:CTJ983051 DDF983033:DDF983051 DNB983033:DNB983051 DWX983033:DWX983051 EGT983033:EGT983051 EQP983033:EQP983051 FAL983033:FAL983051 FKH983033:FKH983051 FUD983033:FUD983051 GDZ983033:GDZ983051 GNV983033:GNV983051 GXR983033:GXR983051 HHN983033:HHN983051 HRJ983033:HRJ983051 IBF983033:IBF983051 ILB983033:ILB983051 IUX983033:IUX983051 JET983033:JET983051 JOP983033:JOP983051 JYL983033:JYL983051 KIH983033:KIH983051 KSD983033:KSD983051 LBZ983033:LBZ983051 LLV983033:LLV983051 LVR983033:LVR983051 MFN983033:MFN983051 MPJ983033:MPJ983051 MZF983033:MZF983051 NJB983033:NJB983051 NSX983033:NSX983051 OCT983033:OCT983051 OMP983033:OMP983051 OWL983033:OWL983051 PGH983033:PGH983051 PQD983033:PQD983051 PZZ983033:PZZ983051 QJV983033:QJV983051 QTR983033:QTR983051 RDN983033:RDN983051 RNJ983033:RNJ983051 RXF983033:RXF983051 SHB983033:SHB983051 SQX983033:SQX983051 TAT983033:TAT983051 TKP983033:TKP983051 TUL983033:TUL983051 UEH983033:UEH983051 UOD983033:UOD983051 UXZ983033:UXZ983051 VHV983033:VHV983051 VRR983033:VRR983051 WBN983033:WBN983051 WLJ983033:WLJ983051 WVF983033:WVF983051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W65529:IW65547 SS65529:SS65547 ACO65529:ACO65547 AMK65529:AMK65547 AWG65529:AWG65547 BGC65529:BGC65547 BPY65529:BPY65547 BZU65529:BZU65547 CJQ65529:CJQ65547 CTM65529:CTM65547 DDI65529:DDI65547 DNE65529:DNE65547 DXA65529:DXA65547 EGW65529:EGW65547 EQS65529:EQS65547 FAO65529:FAO65547 FKK65529:FKK65547 FUG65529:FUG65547 GEC65529:GEC65547 GNY65529:GNY65547 GXU65529:GXU65547 HHQ65529:HHQ65547 HRM65529:HRM65547 IBI65529:IBI65547 ILE65529:ILE65547 IVA65529:IVA65547 JEW65529:JEW65547 JOS65529:JOS65547 JYO65529:JYO65547 KIK65529:KIK65547 KSG65529:KSG65547 LCC65529:LCC65547 LLY65529:LLY65547 LVU65529:LVU65547 MFQ65529:MFQ65547 MPM65529:MPM65547 MZI65529:MZI65547 NJE65529:NJE65547 NTA65529:NTA65547 OCW65529:OCW65547 OMS65529:OMS65547 OWO65529:OWO65547 PGK65529:PGK65547 PQG65529:PQG65547 QAC65529:QAC65547 QJY65529:QJY65547 QTU65529:QTU65547 RDQ65529:RDQ65547 RNM65529:RNM65547 RXI65529:RXI65547 SHE65529:SHE65547 SRA65529:SRA65547 TAW65529:TAW65547 TKS65529:TKS65547 TUO65529:TUO65547 UEK65529:UEK65547 UOG65529:UOG65547 UYC65529:UYC65547 VHY65529:VHY65547 VRU65529:VRU65547 WBQ65529:WBQ65547 WLM65529:WLM65547 WVI65529:WVI65547 IW131065:IW131083 SS131065:SS131083 ACO131065:ACO131083 AMK131065:AMK131083 AWG131065:AWG131083 BGC131065:BGC131083 BPY131065:BPY131083 BZU131065:BZU131083 CJQ131065:CJQ131083 CTM131065:CTM131083 DDI131065:DDI131083 DNE131065:DNE131083 DXA131065:DXA131083 EGW131065:EGW131083 EQS131065:EQS131083 FAO131065:FAO131083 FKK131065:FKK131083 FUG131065:FUG131083 GEC131065:GEC131083 GNY131065:GNY131083 GXU131065:GXU131083 HHQ131065:HHQ131083 HRM131065:HRM131083 IBI131065:IBI131083 ILE131065:ILE131083 IVA131065:IVA131083 JEW131065:JEW131083 JOS131065:JOS131083 JYO131065:JYO131083 KIK131065:KIK131083 KSG131065:KSG131083 LCC131065:LCC131083 LLY131065:LLY131083 LVU131065:LVU131083 MFQ131065:MFQ131083 MPM131065:MPM131083 MZI131065:MZI131083 NJE131065:NJE131083 NTA131065:NTA131083 OCW131065:OCW131083 OMS131065:OMS131083 OWO131065:OWO131083 PGK131065:PGK131083 PQG131065:PQG131083 QAC131065:QAC131083 QJY131065:QJY131083 QTU131065:QTU131083 RDQ131065:RDQ131083 RNM131065:RNM131083 RXI131065:RXI131083 SHE131065:SHE131083 SRA131065:SRA131083 TAW131065:TAW131083 TKS131065:TKS131083 TUO131065:TUO131083 UEK131065:UEK131083 UOG131065:UOG131083 UYC131065:UYC131083 VHY131065:VHY131083 VRU131065:VRU131083 WBQ131065:WBQ131083 WLM131065:WLM131083 WVI131065:WVI131083 IW196601:IW196619 SS196601:SS196619 ACO196601:ACO196619 AMK196601:AMK196619 AWG196601:AWG196619 BGC196601:BGC196619 BPY196601:BPY196619 BZU196601:BZU196619 CJQ196601:CJQ196619 CTM196601:CTM196619 DDI196601:DDI196619 DNE196601:DNE196619 DXA196601:DXA196619 EGW196601:EGW196619 EQS196601:EQS196619 FAO196601:FAO196619 FKK196601:FKK196619 FUG196601:FUG196619 GEC196601:GEC196619 GNY196601:GNY196619 GXU196601:GXU196619 HHQ196601:HHQ196619 HRM196601:HRM196619 IBI196601:IBI196619 ILE196601:ILE196619 IVA196601:IVA196619 JEW196601:JEW196619 JOS196601:JOS196619 JYO196601:JYO196619 KIK196601:KIK196619 KSG196601:KSG196619 LCC196601:LCC196619 LLY196601:LLY196619 LVU196601:LVU196619 MFQ196601:MFQ196619 MPM196601:MPM196619 MZI196601:MZI196619 NJE196601:NJE196619 NTA196601:NTA196619 OCW196601:OCW196619 OMS196601:OMS196619 OWO196601:OWO196619 PGK196601:PGK196619 PQG196601:PQG196619 QAC196601:QAC196619 QJY196601:QJY196619 QTU196601:QTU196619 RDQ196601:RDQ196619 RNM196601:RNM196619 RXI196601:RXI196619 SHE196601:SHE196619 SRA196601:SRA196619 TAW196601:TAW196619 TKS196601:TKS196619 TUO196601:TUO196619 UEK196601:UEK196619 UOG196601:UOG196619 UYC196601:UYC196619 VHY196601:VHY196619 VRU196601:VRU196619 WBQ196601:WBQ196619 WLM196601:WLM196619 WVI196601:WVI196619 IW262137:IW262155 SS262137:SS262155 ACO262137:ACO262155 AMK262137:AMK262155 AWG262137:AWG262155 BGC262137:BGC262155 BPY262137:BPY262155 BZU262137:BZU262155 CJQ262137:CJQ262155 CTM262137:CTM262155 DDI262137:DDI262155 DNE262137:DNE262155 DXA262137:DXA262155 EGW262137:EGW262155 EQS262137:EQS262155 FAO262137:FAO262155 FKK262137:FKK262155 FUG262137:FUG262155 GEC262137:GEC262155 GNY262137:GNY262155 GXU262137:GXU262155 HHQ262137:HHQ262155 HRM262137:HRM262155 IBI262137:IBI262155 ILE262137:ILE262155 IVA262137:IVA262155 JEW262137:JEW262155 JOS262137:JOS262155 JYO262137:JYO262155 KIK262137:KIK262155 KSG262137:KSG262155 LCC262137:LCC262155 LLY262137:LLY262155 LVU262137:LVU262155 MFQ262137:MFQ262155 MPM262137:MPM262155 MZI262137:MZI262155 NJE262137:NJE262155 NTA262137:NTA262155 OCW262137:OCW262155 OMS262137:OMS262155 OWO262137:OWO262155 PGK262137:PGK262155 PQG262137:PQG262155 QAC262137:QAC262155 QJY262137:QJY262155 QTU262137:QTU262155 RDQ262137:RDQ262155 RNM262137:RNM262155 RXI262137:RXI262155 SHE262137:SHE262155 SRA262137:SRA262155 TAW262137:TAW262155 TKS262137:TKS262155 TUO262137:TUO262155 UEK262137:UEK262155 UOG262137:UOG262155 UYC262137:UYC262155 VHY262137:VHY262155 VRU262137:VRU262155 WBQ262137:WBQ262155 WLM262137:WLM262155 WVI262137:WVI262155 IW327673:IW327691 SS327673:SS327691 ACO327673:ACO327691 AMK327673:AMK327691 AWG327673:AWG327691 BGC327673:BGC327691 BPY327673:BPY327691 BZU327673:BZU327691 CJQ327673:CJQ327691 CTM327673:CTM327691 DDI327673:DDI327691 DNE327673:DNE327691 DXA327673:DXA327691 EGW327673:EGW327691 EQS327673:EQS327691 FAO327673:FAO327691 FKK327673:FKK327691 FUG327673:FUG327691 GEC327673:GEC327691 GNY327673:GNY327691 GXU327673:GXU327691 HHQ327673:HHQ327691 HRM327673:HRM327691 IBI327673:IBI327691 ILE327673:ILE327691 IVA327673:IVA327691 JEW327673:JEW327691 JOS327673:JOS327691 JYO327673:JYO327691 KIK327673:KIK327691 KSG327673:KSG327691 LCC327673:LCC327691 LLY327673:LLY327691 LVU327673:LVU327691 MFQ327673:MFQ327691 MPM327673:MPM327691 MZI327673:MZI327691 NJE327673:NJE327691 NTA327673:NTA327691 OCW327673:OCW327691 OMS327673:OMS327691 OWO327673:OWO327691 PGK327673:PGK327691 PQG327673:PQG327691 QAC327673:QAC327691 QJY327673:QJY327691 QTU327673:QTU327691 RDQ327673:RDQ327691 RNM327673:RNM327691 RXI327673:RXI327691 SHE327673:SHE327691 SRA327673:SRA327691 TAW327673:TAW327691 TKS327673:TKS327691 TUO327673:TUO327691 UEK327673:UEK327691 UOG327673:UOG327691 UYC327673:UYC327691 VHY327673:VHY327691 VRU327673:VRU327691 WBQ327673:WBQ327691 WLM327673:WLM327691 WVI327673:WVI327691 IW393209:IW393227 SS393209:SS393227 ACO393209:ACO393227 AMK393209:AMK393227 AWG393209:AWG393227 BGC393209:BGC393227 BPY393209:BPY393227 BZU393209:BZU393227 CJQ393209:CJQ393227 CTM393209:CTM393227 DDI393209:DDI393227 DNE393209:DNE393227 DXA393209:DXA393227 EGW393209:EGW393227 EQS393209:EQS393227 FAO393209:FAO393227 FKK393209:FKK393227 FUG393209:FUG393227 GEC393209:GEC393227 GNY393209:GNY393227 GXU393209:GXU393227 HHQ393209:HHQ393227 HRM393209:HRM393227 IBI393209:IBI393227 ILE393209:ILE393227 IVA393209:IVA393227 JEW393209:JEW393227 JOS393209:JOS393227 JYO393209:JYO393227 KIK393209:KIK393227 KSG393209:KSG393227 LCC393209:LCC393227 LLY393209:LLY393227 LVU393209:LVU393227 MFQ393209:MFQ393227 MPM393209:MPM393227 MZI393209:MZI393227 NJE393209:NJE393227 NTA393209:NTA393227 OCW393209:OCW393227 OMS393209:OMS393227 OWO393209:OWO393227 PGK393209:PGK393227 PQG393209:PQG393227 QAC393209:QAC393227 QJY393209:QJY393227 QTU393209:QTU393227 RDQ393209:RDQ393227 RNM393209:RNM393227 RXI393209:RXI393227 SHE393209:SHE393227 SRA393209:SRA393227 TAW393209:TAW393227 TKS393209:TKS393227 TUO393209:TUO393227 UEK393209:UEK393227 UOG393209:UOG393227 UYC393209:UYC393227 VHY393209:VHY393227 VRU393209:VRU393227 WBQ393209:WBQ393227 WLM393209:WLM393227 WVI393209:WVI393227 IW458745:IW458763 SS458745:SS458763 ACO458745:ACO458763 AMK458745:AMK458763 AWG458745:AWG458763 BGC458745:BGC458763 BPY458745:BPY458763 BZU458745:BZU458763 CJQ458745:CJQ458763 CTM458745:CTM458763 DDI458745:DDI458763 DNE458745:DNE458763 DXA458745:DXA458763 EGW458745:EGW458763 EQS458745:EQS458763 FAO458745:FAO458763 FKK458745:FKK458763 FUG458745:FUG458763 GEC458745:GEC458763 GNY458745:GNY458763 GXU458745:GXU458763 HHQ458745:HHQ458763 HRM458745:HRM458763 IBI458745:IBI458763 ILE458745:ILE458763 IVA458745:IVA458763 JEW458745:JEW458763 JOS458745:JOS458763 JYO458745:JYO458763 KIK458745:KIK458763 KSG458745:KSG458763 LCC458745:LCC458763 LLY458745:LLY458763 LVU458745:LVU458763 MFQ458745:MFQ458763 MPM458745:MPM458763 MZI458745:MZI458763 NJE458745:NJE458763 NTA458745:NTA458763 OCW458745:OCW458763 OMS458745:OMS458763 OWO458745:OWO458763 PGK458745:PGK458763 PQG458745:PQG458763 QAC458745:QAC458763 QJY458745:QJY458763 QTU458745:QTU458763 RDQ458745:RDQ458763 RNM458745:RNM458763 RXI458745:RXI458763 SHE458745:SHE458763 SRA458745:SRA458763 TAW458745:TAW458763 TKS458745:TKS458763 TUO458745:TUO458763 UEK458745:UEK458763 UOG458745:UOG458763 UYC458745:UYC458763 VHY458745:VHY458763 VRU458745:VRU458763 WBQ458745:WBQ458763 WLM458745:WLM458763 WVI458745:WVI458763 IW524281:IW524299 SS524281:SS524299 ACO524281:ACO524299 AMK524281:AMK524299 AWG524281:AWG524299 BGC524281:BGC524299 BPY524281:BPY524299 BZU524281:BZU524299 CJQ524281:CJQ524299 CTM524281:CTM524299 DDI524281:DDI524299 DNE524281:DNE524299 DXA524281:DXA524299 EGW524281:EGW524299 EQS524281:EQS524299 FAO524281:FAO524299 FKK524281:FKK524299 FUG524281:FUG524299 GEC524281:GEC524299 GNY524281:GNY524299 GXU524281:GXU524299 HHQ524281:HHQ524299 HRM524281:HRM524299 IBI524281:IBI524299 ILE524281:ILE524299 IVA524281:IVA524299 JEW524281:JEW524299 JOS524281:JOS524299 JYO524281:JYO524299 KIK524281:KIK524299 KSG524281:KSG524299 LCC524281:LCC524299 LLY524281:LLY524299 LVU524281:LVU524299 MFQ524281:MFQ524299 MPM524281:MPM524299 MZI524281:MZI524299 NJE524281:NJE524299 NTA524281:NTA524299 OCW524281:OCW524299 OMS524281:OMS524299 OWO524281:OWO524299 PGK524281:PGK524299 PQG524281:PQG524299 QAC524281:QAC524299 QJY524281:QJY524299 QTU524281:QTU524299 RDQ524281:RDQ524299 RNM524281:RNM524299 RXI524281:RXI524299 SHE524281:SHE524299 SRA524281:SRA524299 TAW524281:TAW524299 TKS524281:TKS524299 TUO524281:TUO524299 UEK524281:UEK524299 UOG524281:UOG524299 UYC524281:UYC524299 VHY524281:VHY524299 VRU524281:VRU524299 WBQ524281:WBQ524299 WLM524281:WLM524299 WVI524281:WVI524299 IW589817:IW589835 SS589817:SS589835 ACO589817:ACO589835 AMK589817:AMK589835 AWG589817:AWG589835 BGC589817:BGC589835 BPY589817:BPY589835 BZU589817:BZU589835 CJQ589817:CJQ589835 CTM589817:CTM589835 DDI589817:DDI589835 DNE589817:DNE589835 DXA589817:DXA589835 EGW589817:EGW589835 EQS589817:EQS589835 FAO589817:FAO589835 FKK589817:FKK589835 FUG589817:FUG589835 GEC589817:GEC589835 GNY589817:GNY589835 GXU589817:GXU589835 HHQ589817:HHQ589835 HRM589817:HRM589835 IBI589817:IBI589835 ILE589817:ILE589835 IVA589817:IVA589835 JEW589817:JEW589835 JOS589817:JOS589835 JYO589817:JYO589835 KIK589817:KIK589835 KSG589817:KSG589835 LCC589817:LCC589835 LLY589817:LLY589835 LVU589817:LVU589835 MFQ589817:MFQ589835 MPM589817:MPM589835 MZI589817:MZI589835 NJE589817:NJE589835 NTA589817:NTA589835 OCW589817:OCW589835 OMS589817:OMS589835 OWO589817:OWO589835 PGK589817:PGK589835 PQG589817:PQG589835 QAC589817:QAC589835 QJY589817:QJY589835 QTU589817:QTU589835 RDQ589817:RDQ589835 RNM589817:RNM589835 RXI589817:RXI589835 SHE589817:SHE589835 SRA589817:SRA589835 TAW589817:TAW589835 TKS589817:TKS589835 TUO589817:TUO589835 UEK589817:UEK589835 UOG589817:UOG589835 UYC589817:UYC589835 VHY589817:VHY589835 VRU589817:VRU589835 WBQ589817:WBQ589835 WLM589817:WLM589835 WVI589817:WVI589835 IW655353:IW655371 SS655353:SS655371 ACO655353:ACO655371 AMK655353:AMK655371 AWG655353:AWG655371 BGC655353:BGC655371 BPY655353:BPY655371 BZU655353:BZU655371 CJQ655353:CJQ655371 CTM655353:CTM655371 DDI655353:DDI655371 DNE655353:DNE655371 DXA655353:DXA655371 EGW655353:EGW655371 EQS655353:EQS655371 FAO655353:FAO655371 FKK655353:FKK655371 FUG655353:FUG655371 GEC655353:GEC655371 GNY655353:GNY655371 GXU655353:GXU655371 HHQ655353:HHQ655371 HRM655353:HRM655371 IBI655353:IBI655371 ILE655353:ILE655371 IVA655353:IVA655371 JEW655353:JEW655371 JOS655353:JOS655371 JYO655353:JYO655371 KIK655353:KIK655371 KSG655353:KSG655371 LCC655353:LCC655371 LLY655353:LLY655371 LVU655353:LVU655371 MFQ655353:MFQ655371 MPM655353:MPM655371 MZI655353:MZI655371 NJE655353:NJE655371 NTA655353:NTA655371 OCW655353:OCW655371 OMS655353:OMS655371 OWO655353:OWO655371 PGK655353:PGK655371 PQG655353:PQG655371 QAC655353:QAC655371 QJY655353:QJY655371 QTU655353:QTU655371 RDQ655353:RDQ655371 RNM655353:RNM655371 RXI655353:RXI655371 SHE655353:SHE655371 SRA655353:SRA655371 TAW655353:TAW655371 TKS655353:TKS655371 TUO655353:TUO655371 UEK655353:UEK655371 UOG655353:UOG655371 UYC655353:UYC655371 VHY655353:VHY655371 VRU655353:VRU655371 WBQ655353:WBQ655371 WLM655353:WLM655371 WVI655353:WVI655371 IW720889:IW720907 SS720889:SS720907 ACO720889:ACO720907 AMK720889:AMK720907 AWG720889:AWG720907 BGC720889:BGC720907 BPY720889:BPY720907 BZU720889:BZU720907 CJQ720889:CJQ720907 CTM720889:CTM720907 DDI720889:DDI720907 DNE720889:DNE720907 DXA720889:DXA720907 EGW720889:EGW720907 EQS720889:EQS720907 FAO720889:FAO720907 FKK720889:FKK720907 FUG720889:FUG720907 GEC720889:GEC720907 GNY720889:GNY720907 GXU720889:GXU720907 HHQ720889:HHQ720907 HRM720889:HRM720907 IBI720889:IBI720907 ILE720889:ILE720907 IVA720889:IVA720907 JEW720889:JEW720907 JOS720889:JOS720907 JYO720889:JYO720907 KIK720889:KIK720907 KSG720889:KSG720907 LCC720889:LCC720907 LLY720889:LLY720907 LVU720889:LVU720907 MFQ720889:MFQ720907 MPM720889:MPM720907 MZI720889:MZI720907 NJE720889:NJE720907 NTA720889:NTA720907 OCW720889:OCW720907 OMS720889:OMS720907 OWO720889:OWO720907 PGK720889:PGK720907 PQG720889:PQG720907 QAC720889:QAC720907 QJY720889:QJY720907 QTU720889:QTU720907 RDQ720889:RDQ720907 RNM720889:RNM720907 RXI720889:RXI720907 SHE720889:SHE720907 SRA720889:SRA720907 TAW720889:TAW720907 TKS720889:TKS720907 TUO720889:TUO720907 UEK720889:UEK720907 UOG720889:UOG720907 UYC720889:UYC720907 VHY720889:VHY720907 VRU720889:VRU720907 WBQ720889:WBQ720907 WLM720889:WLM720907 WVI720889:WVI720907 IW786425:IW786443 SS786425:SS786443 ACO786425:ACO786443 AMK786425:AMK786443 AWG786425:AWG786443 BGC786425:BGC786443 BPY786425:BPY786443 BZU786425:BZU786443 CJQ786425:CJQ786443 CTM786425:CTM786443 DDI786425:DDI786443 DNE786425:DNE786443 DXA786425:DXA786443 EGW786425:EGW786443 EQS786425:EQS786443 FAO786425:FAO786443 FKK786425:FKK786443 FUG786425:FUG786443 GEC786425:GEC786443 GNY786425:GNY786443 GXU786425:GXU786443 HHQ786425:HHQ786443 HRM786425:HRM786443 IBI786425:IBI786443 ILE786425:ILE786443 IVA786425:IVA786443 JEW786425:JEW786443 JOS786425:JOS786443 JYO786425:JYO786443 KIK786425:KIK786443 KSG786425:KSG786443 LCC786425:LCC786443 LLY786425:LLY786443 LVU786425:LVU786443 MFQ786425:MFQ786443 MPM786425:MPM786443 MZI786425:MZI786443 NJE786425:NJE786443 NTA786425:NTA786443 OCW786425:OCW786443 OMS786425:OMS786443 OWO786425:OWO786443 PGK786425:PGK786443 PQG786425:PQG786443 QAC786425:QAC786443 QJY786425:QJY786443 QTU786425:QTU786443 RDQ786425:RDQ786443 RNM786425:RNM786443 RXI786425:RXI786443 SHE786425:SHE786443 SRA786425:SRA786443 TAW786425:TAW786443 TKS786425:TKS786443 TUO786425:TUO786443 UEK786425:UEK786443 UOG786425:UOG786443 UYC786425:UYC786443 VHY786425:VHY786443 VRU786425:VRU786443 WBQ786425:WBQ786443 WLM786425:WLM786443 WVI786425:WVI786443 IW851961:IW851979 SS851961:SS851979 ACO851961:ACO851979 AMK851961:AMK851979 AWG851961:AWG851979 BGC851961:BGC851979 BPY851961:BPY851979 BZU851961:BZU851979 CJQ851961:CJQ851979 CTM851961:CTM851979 DDI851961:DDI851979 DNE851961:DNE851979 DXA851961:DXA851979 EGW851961:EGW851979 EQS851961:EQS851979 FAO851961:FAO851979 FKK851961:FKK851979 FUG851961:FUG851979 GEC851961:GEC851979 GNY851961:GNY851979 GXU851961:GXU851979 HHQ851961:HHQ851979 HRM851961:HRM851979 IBI851961:IBI851979 ILE851961:ILE851979 IVA851961:IVA851979 JEW851961:JEW851979 JOS851961:JOS851979 JYO851961:JYO851979 KIK851961:KIK851979 KSG851961:KSG851979 LCC851961:LCC851979 LLY851961:LLY851979 LVU851961:LVU851979 MFQ851961:MFQ851979 MPM851961:MPM851979 MZI851961:MZI851979 NJE851961:NJE851979 NTA851961:NTA851979 OCW851961:OCW851979 OMS851961:OMS851979 OWO851961:OWO851979 PGK851961:PGK851979 PQG851961:PQG851979 QAC851961:QAC851979 QJY851961:QJY851979 QTU851961:QTU851979 RDQ851961:RDQ851979 RNM851961:RNM851979 RXI851961:RXI851979 SHE851961:SHE851979 SRA851961:SRA851979 TAW851961:TAW851979 TKS851961:TKS851979 TUO851961:TUO851979 UEK851961:UEK851979 UOG851961:UOG851979 UYC851961:UYC851979 VHY851961:VHY851979 VRU851961:VRU851979 WBQ851961:WBQ851979 WLM851961:WLM851979 WVI851961:WVI851979 IW917497:IW917515 SS917497:SS917515 ACO917497:ACO917515 AMK917497:AMK917515 AWG917497:AWG917515 BGC917497:BGC917515 BPY917497:BPY917515 BZU917497:BZU917515 CJQ917497:CJQ917515 CTM917497:CTM917515 DDI917497:DDI917515 DNE917497:DNE917515 DXA917497:DXA917515 EGW917497:EGW917515 EQS917497:EQS917515 FAO917497:FAO917515 FKK917497:FKK917515 FUG917497:FUG917515 GEC917497:GEC917515 GNY917497:GNY917515 GXU917497:GXU917515 HHQ917497:HHQ917515 HRM917497:HRM917515 IBI917497:IBI917515 ILE917497:ILE917515 IVA917497:IVA917515 JEW917497:JEW917515 JOS917497:JOS917515 JYO917497:JYO917515 KIK917497:KIK917515 KSG917497:KSG917515 LCC917497:LCC917515 LLY917497:LLY917515 LVU917497:LVU917515 MFQ917497:MFQ917515 MPM917497:MPM917515 MZI917497:MZI917515 NJE917497:NJE917515 NTA917497:NTA917515 OCW917497:OCW917515 OMS917497:OMS917515 OWO917497:OWO917515 PGK917497:PGK917515 PQG917497:PQG917515 QAC917497:QAC917515 QJY917497:QJY917515 QTU917497:QTU917515 RDQ917497:RDQ917515 RNM917497:RNM917515 RXI917497:RXI917515 SHE917497:SHE917515 SRA917497:SRA917515 TAW917497:TAW917515 TKS917497:TKS917515 TUO917497:TUO917515 UEK917497:UEK917515 UOG917497:UOG917515 UYC917497:UYC917515 VHY917497:VHY917515 VRU917497:VRU917515 WBQ917497:WBQ917515 WLM917497:WLM917515 WVI917497:WVI917515 IW983033:IW983051 SS983033:SS983051 ACO983033:ACO983051 AMK983033:AMK983051 AWG983033:AWG983051 BGC983033:BGC983051 BPY983033:BPY983051 BZU983033:BZU983051 CJQ983033:CJQ983051 CTM983033:CTM983051 DDI983033:DDI983051 DNE983033:DNE983051 DXA983033:DXA983051 EGW983033:EGW983051 EQS983033:EQS983051 FAO983033:FAO983051 FKK983033:FKK983051 FUG983033:FUG983051 GEC983033:GEC983051 GNY983033:GNY983051 GXU983033:GXU983051 HHQ983033:HHQ983051 HRM983033:HRM983051 IBI983033:IBI983051 ILE983033:ILE983051 IVA983033:IVA983051 JEW983033:JEW983051 JOS983033:JOS983051 JYO983033:JYO983051 KIK983033:KIK983051 KSG983033:KSG983051 LCC983033:LCC983051 LLY983033:LLY983051 LVU983033:LVU983051 MFQ983033:MFQ983051 MPM983033:MPM983051 MZI983033:MZI983051 NJE983033:NJE983051 NTA983033:NTA983051 OCW983033:OCW983051 OMS983033:OMS983051 OWO983033:OWO983051 PGK983033:PGK983051 PQG983033:PQG983051 QAC983033:QAC983051 QJY983033:QJY983051 QTU983033:QTU983051 RDQ983033:RDQ983051 RNM983033:RNM983051 RXI983033:RXI983051 SHE983033:SHE983051 SRA983033:SRA983051 TAW983033:TAW983051 TKS983033:TKS983051 TUO983033:TUO983051 UEK983033:UEK983051 UOG983033:UOG983051 UYC983033:UYC983051 VHY983033:VHY983051 VRU983033:VRU983051 WBQ983033:WBQ983051 WLM983033:WLM983051 WVI983033:WVI983051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65529:IZ65547 SV65529:SV65547 ACR65529:ACR65547 AMN65529:AMN65547 AWJ65529:AWJ65547 BGF65529:BGF65547 BQB65529:BQB65547 BZX65529:BZX65547 CJT65529:CJT65547 CTP65529:CTP65547 DDL65529:DDL65547 DNH65529:DNH65547 DXD65529:DXD65547 EGZ65529:EGZ65547 EQV65529:EQV65547 FAR65529:FAR65547 FKN65529:FKN65547 FUJ65529:FUJ65547 GEF65529:GEF65547 GOB65529:GOB65547 GXX65529:GXX65547 HHT65529:HHT65547 HRP65529:HRP65547 IBL65529:IBL65547 ILH65529:ILH65547 IVD65529:IVD65547 JEZ65529:JEZ65547 JOV65529:JOV65547 JYR65529:JYR65547 KIN65529:KIN65547 KSJ65529:KSJ65547 LCF65529:LCF65547 LMB65529:LMB65547 LVX65529:LVX65547 MFT65529:MFT65547 MPP65529:MPP65547 MZL65529:MZL65547 NJH65529:NJH65547 NTD65529:NTD65547 OCZ65529:OCZ65547 OMV65529:OMV65547 OWR65529:OWR65547 PGN65529:PGN65547 PQJ65529:PQJ65547 QAF65529:QAF65547 QKB65529:QKB65547 QTX65529:QTX65547 RDT65529:RDT65547 RNP65529:RNP65547 RXL65529:RXL65547 SHH65529:SHH65547 SRD65529:SRD65547 TAZ65529:TAZ65547 TKV65529:TKV65547 TUR65529:TUR65547 UEN65529:UEN65547 UOJ65529:UOJ65547 UYF65529:UYF65547 VIB65529:VIB65547 VRX65529:VRX65547 WBT65529:WBT65547 WLP65529:WLP65547 WVL65529:WVL65547 IZ131065:IZ131083 SV131065:SV131083 ACR131065:ACR131083 AMN131065:AMN131083 AWJ131065:AWJ131083 BGF131065:BGF131083 BQB131065:BQB131083 BZX131065:BZX131083 CJT131065:CJT131083 CTP131065:CTP131083 DDL131065:DDL131083 DNH131065:DNH131083 DXD131065:DXD131083 EGZ131065:EGZ131083 EQV131065:EQV131083 FAR131065:FAR131083 FKN131065:FKN131083 FUJ131065:FUJ131083 GEF131065:GEF131083 GOB131065:GOB131083 GXX131065:GXX131083 HHT131065:HHT131083 HRP131065:HRP131083 IBL131065:IBL131083 ILH131065:ILH131083 IVD131065:IVD131083 JEZ131065:JEZ131083 JOV131065:JOV131083 JYR131065:JYR131083 KIN131065:KIN131083 KSJ131065:KSJ131083 LCF131065:LCF131083 LMB131065:LMB131083 LVX131065:LVX131083 MFT131065:MFT131083 MPP131065:MPP131083 MZL131065:MZL131083 NJH131065:NJH131083 NTD131065:NTD131083 OCZ131065:OCZ131083 OMV131065:OMV131083 OWR131065:OWR131083 PGN131065:PGN131083 PQJ131065:PQJ131083 QAF131065:QAF131083 QKB131065:QKB131083 QTX131065:QTX131083 RDT131065:RDT131083 RNP131065:RNP131083 RXL131065:RXL131083 SHH131065:SHH131083 SRD131065:SRD131083 TAZ131065:TAZ131083 TKV131065:TKV131083 TUR131065:TUR131083 UEN131065:UEN131083 UOJ131065:UOJ131083 UYF131065:UYF131083 VIB131065:VIB131083 VRX131065:VRX131083 WBT131065:WBT131083 WLP131065:WLP131083 WVL131065:WVL131083 IZ196601:IZ196619 SV196601:SV196619 ACR196601:ACR196619 AMN196601:AMN196619 AWJ196601:AWJ196619 BGF196601:BGF196619 BQB196601:BQB196619 BZX196601:BZX196619 CJT196601:CJT196619 CTP196601:CTP196619 DDL196601:DDL196619 DNH196601:DNH196619 DXD196601:DXD196619 EGZ196601:EGZ196619 EQV196601:EQV196619 FAR196601:FAR196619 FKN196601:FKN196619 FUJ196601:FUJ196619 GEF196601:GEF196619 GOB196601:GOB196619 GXX196601:GXX196619 HHT196601:HHT196619 HRP196601:HRP196619 IBL196601:IBL196619 ILH196601:ILH196619 IVD196601:IVD196619 JEZ196601:JEZ196619 JOV196601:JOV196619 JYR196601:JYR196619 KIN196601:KIN196619 KSJ196601:KSJ196619 LCF196601:LCF196619 LMB196601:LMB196619 LVX196601:LVX196619 MFT196601:MFT196619 MPP196601:MPP196619 MZL196601:MZL196619 NJH196601:NJH196619 NTD196601:NTD196619 OCZ196601:OCZ196619 OMV196601:OMV196619 OWR196601:OWR196619 PGN196601:PGN196619 PQJ196601:PQJ196619 QAF196601:QAF196619 QKB196601:QKB196619 QTX196601:QTX196619 RDT196601:RDT196619 RNP196601:RNP196619 RXL196601:RXL196619 SHH196601:SHH196619 SRD196601:SRD196619 TAZ196601:TAZ196619 TKV196601:TKV196619 TUR196601:TUR196619 UEN196601:UEN196619 UOJ196601:UOJ196619 UYF196601:UYF196619 VIB196601:VIB196619 VRX196601:VRX196619 WBT196601:WBT196619 WLP196601:WLP196619 WVL196601:WVL196619 IZ262137:IZ262155 SV262137:SV262155 ACR262137:ACR262155 AMN262137:AMN262155 AWJ262137:AWJ262155 BGF262137:BGF262155 BQB262137:BQB262155 BZX262137:BZX262155 CJT262137:CJT262155 CTP262137:CTP262155 DDL262137:DDL262155 DNH262137:DNH262155 DXD262137:DXD262155 EGZ262137:EGZ262155 EQV262137:EQV262155 FAR262137:FAR262155 FKN262137:FKN262155 FUJ262137:FUJ262155 GEF262137:GEF262155 GOB262137:GOB262155 GXX262137:GXX262155 HHT262137:HHT262155 HRP262137:HRP262155 IBL262137:IBL262155 ILH262137:ILH262155 IVD262137:IVD262155 JEZ262137:JEZ262155 JOV262137:JOV262155 JYR262137:JYR262155 KIN262137:KIN262155 KSJ262137:KSJ262155 LCF262137:LCF262155 LMB262137:LMB262155 LVX262137:LVX262155 MFT262137:MFT262155 MPP262137:MPP262155 MZL262137:MZL262155 NJH262137:NJH262155 NTD262137:NTD262155 OCZ262137:OCZ262155 OMV262137:OMV262155 OWR262137:OWR262155 PGN262137:PGN262155 PQJ262137:PQJ262155 QAF262137:QAF262155 QKB262137:QKB262155 QTX262137:QTX262155 RDT262137:RDT262155 RNP262137:RNP262155 RXL262137:RXL262155 SHH262137:SHH262155 SRD262137:SRD262155 TAZ262137:TAZ262155 TKV262137:TKV262155 TUR262137:TUR262155 UEN262137:UEN262155 UOJ262137:UOJ262155 UYF262137:UYF262155 VIB262137:VIB262155 VRX262137:VRX262155 WBT262137:WBT262155 WLP262137:WLP262155 WVL262137:WVL262155 IZ327673:IZ327691 SV327673:SV327691 ACR327673:ACR327691 AMN327673:AMN327691 AWJ327673:AWJ327691 BGF327673:BGF327691 BQB327673:BQB327691 BZX327673:BZX327691 CJT327673:CJT327691 CTP327673:CTP327691 DDL327673:DDL327691 DNH327673:DNH327691 DXD327673:DXD327691 EGZ327673:EGZ327691 EQV327673:EQV327691 FAR327673:FAR327691 FKN327673:FKN327691 FUJ327673:FUJ327691 GEF327673:GEF327691 GOB327673:GOB327691 GXX327673:GXX327691 HHT327673:HHT327691 HRP327673:HRP327691 IBL327673:IBL327691 ILH327673:ILH327691 IVD327673:IVD327691 JEZ327673:JEZ327691 JOV327673:JOV327691 JYR327673:JYR327691 KIN327673:KIN327691 KSJ327673:KSJ327691 LCF327673:LCF327691 LMB327673:LMB327691 LVX327673:LVX327691 MFT327673:MFT327691 MPP327673:MPP327691 MZL327673:MZL327691 NJH327673:NJH327691 NTD327673:NTD327691 OCZ327673:OCZ327691 OMV327673:OMV327691 OWR327673:OWR327691 PGN327673:PGN327691 PQJ327673:PQJ327691 QAF327673:QAF327691 QKB327673:QKB327691 QTX327673:QTX327691 RDT327673:RDT327691 RNP327673:RNP327691 RXL327673:RXL327691 SHH327673:SHH327691 SRD327673:SRD327691 TAZ327673:TAZ327691 TKV327673:TKV327691 TUR327673:TUR327691 UEN327673:UEN327691 UOJ327673:UOJ327691 UYF327673:UYF327691 VIB327673:VIB327691 VRX327673:VRX327691 WBT327673:WBT327691 WLP327673:WLP327691 WVL327673:WVL327691 IZ393209:IZ393227 SV393209:SV393227 ACR393209:ACR393227 AMN393209:AMN393227 AWJ393209:AWJ393227 BGF393209:BGF393227 BQB393209:BQB393227 BZX393209:BZX393227 CJT393209:CJT393227 CTP393209:CTP393227 DDL393209:DDL393227 DNH393209:DNH393227 DXD393209:DXD393227 EGZ393209:EGZ393227 EQV393209:EQV393227 FAR393209:FAR393227 FKN393209:FKN393227 FUJ393209:FUJ393227 GEF393209:GEF393227 GOB393209:GOB393227 GXX393209:GXX393227 HHT393209:HHT393227 HRP393209:HRP393227 IBL393209:IBL393227 ILH393209:ILH393227 IVD393209:IVD393227 JEZ393209:JEZ393227 JOV393209:JOV393227 JYR393209:JYR393227 KIN393209:KIN393227 KSJ393209:KSJ393227 LCF393209:LCF393227 LMB393209:LMB393227 LVX393209:LVX393227 MFT393209:MFT393227 MPP393209:MPP393227 MZL393209:MZL393227 NJH393209:NJH393227 NTD393209:NTD393227 OCZ393209:OCZ393227 OMV393209:OMV393227 OWR393209:OWR393227 PGN393209:PGN393227 PQJ393209:PQJ393227 QAF393209:QAF393227 QKB393209:QKB393227 QTX393209:QTX393227 RDT393209:RDT393227 RNP393209:RNP393227 RXL393209:RXL393227 SHH393209:SHH393227 SRD393209:SRD393227 TAZ393209:TAZ393227 TKV393209:TKV393227 TUR393209:TUR393227 UEN393209:UEN393227 UOJ393209:UOJ393227 UYF393209:UYF393227 VIB393209:VIB393227 VRX393209:VRX393227 WBT393209:WBT393227 WLP393209:WLP393227 WVL393209:WVL393227 IZ458745:IZ458763 SV458745:SV458763 ACR458745:ACR458763 AMN458745:AMN458763 AWJ458745:AWJ458763 BGF458745:BGF458763 BQB458745:BQB458763 BZX458745:BZX458763 CJT458745:CJT458763 CTP458745:CTP458763 DDL458745:DDL458763 DNH458745:DNH458763 DXD458745:DXD458763 EGZ458745:EGZ458763 EQV458745:EQV458763 FAR458745:FAR458763 FKN458745:FKN458763 FUJ458745:FUJ458763 GEF458745:GEF458763 GOB458745:GOB458763 GXX458745:GXX458763 HHT458745:HHT458763 HRP458745:HRP458763 IBL458745:IBL458763 ILH458745:ILH458763 IVD458745:IVD458763 JEZ458745:JEZ458763 JOV458745:JOV458763 JYR458745:JYR458763 KIN458745:KIN458763 KSJ458745:KSJ458763 LCF458745:LCF458763 LMB458745:LMB458763 LVX458745:LVX458763 MFT458745:MFT458763 MPP458745:MPP458763 MZL458745:MZL458763 NJH458745:NJH458763 NTD458745:NTD458763 OCZ458745:OCZ458763 OMV458745:OMV458763 OWR458745:OWR458763 PGN458745:PGN458763 PQJ458745:PQJ458763 QAF458745:QAF458763 QKB458745:QKB458763 QTX458745:QTX458763 RDT458745:RDT458763 RNP458745:RNP458763 RXL458745:RXL458763 SHH458745:SHH458763 SRD458745:SRD458763 TAZ458745:TAZ458763 TKV458745:TKV458763 TUR458745:TUR458763 UEN458745:UEN458763 UOJ458745:UOJ458763 UYF458745:UYF458763 VIB458745:VIB458763 VRX458745:VRX458763 WBT458745:WBT458763 WLP458745:WLP458763 WVL458745:WVL458763 IZ524281:IZ524299 SV524281:SV524299 ACR524281:ACR524299 AMN524281:AMN524299 AWJ524281:AWJ524299 BGF524281:BGF524299 BQB524281:BQB524299 BZX524281:BZX524299 CJT524281:CJT524299 CTP524281:CTP524299 DDL524281:DDL524299 DNH524281:DNH524299 DXD524281:DXD524299 EGZ524281:EGZ524299 EQV524281:EQV524299 FAR524281:FAR524299 FKN524281:FKN524299 FUJ524281:FUJ524299 GEF524281:GEF524299 GOB524281:GOB524299 GXX524281:GXX524299 HHT524281:HHT524299 HRP524281:HRP524299 IBL524281:IBL524299 ILH524281:ILH524299 IVD524281:IVD524299 JEZ524281:JEZ524299 JOV524281:JOV524299 JYR524281:JYR524299 KIN524281:KIN524299 KSJ524281:KSJ524299 LCF524281:LCF524299 LMB524281:LMB524299 LVX524281:LVX524299 MFT524281:MFT524299 MPP524281:MPP524299 MZL524281:MZL524299 NJH524281:NJH524299 NTD524281:NTD524299 OCZ524281:OCZ524299 OMV524281:OMV524299 OWR524281:OWR524299 PGN524281:PGN524299 PQJ524281:PQJ524299 QAF524281:QAF524299 QKB524281:QKB524299 QTX524281:QTX524299 RDT524281:RDT524299 RNP524281:RNP524299 RXL524281:RXL524299 SHH524281:SHH524299 SRD524281:SRD524299 TAZ524281:TAZ524299 TKV524281:TKV524299 TUR524281:TUR524299 UEN524281:UEN524299 UOJ524281:UOJ524299 UYF524281:UYF524299 VIB524281:VIB524299 VRX524281:VRX524299 WBT524281:WBT524299 WLP524281:WLP524299 WVL524281:WVL524299 IZ589817:IZ589835 SV589817:SV589835 ACR589817:ACR589835 AMN589817:AMN589835 AWJ589817:AWJ589835 BGF589817:BGF589835 BQB589817:BQB589835 BZX589817:BZX589835 CJT589817:CJT589835 CTP589817:CTP589835 DDL589817:DDL589835 DNH589817:DNH589835 DXD589817:DXD589835 EGZ589817:EGZ589835 EQV589817:EQV589835 FAR589817:FAR589835 FKN589817:FKN589835 FUJ589817:FUJ589835 GEF589817:GEF589835 GOB589817:GOB589835 GXX589817:GXX589835 HHT589817:HHT589835 HRP589817:HRP589835 IBL589817:IBL589835 ILH589817:ILH589835 IVD589817:IVD589835 JEZ589817:JEZ589835 JOV589817:JOV589835 JYR589817:JYR589835 KIN589817:KIN589835 KSJ589817:KSJ589835 LCF589817:LCF589835 LMB589817:LMB589835 LVX589817:LVX589835 MFT589817:MFT589835 MPP589817:MPP589835 MZL589817:MZL589835 NJH589817:NJH589835 NTD589817:NTD589835 OCZ589817:OCZ589835 OMV589817:OMV589835 OWR589817:OWR589835 PGN589817:PGN589835 PQJ589817:PQJ589835 QAF589817:QAF589835 QKB589817:QKB589835 QTX589817:QTX589835 RDT589817:RDT589835 RNP589817:RNP589835 RXL589817:RXL589835 SHH589817:SHH589835 SRD589817:SRD589835 TAZ589817:TAZ589835 TKV589817:TKV589835 TUR589817:TUR589835 UEN589817:UEN589835 UOJ589817:UOJ589835 UYF589817:UYF589835 VIB589817:VIB589835 VRX589817:VRX589835 WBT589817:WBT589835 WLP589817:WLP589835 WVL589817:WVL589835 IZ655353:IZ655371 SV655353:SV655371 ACR655353:ACR655371 AMN655353:AMN655371 AWJ655353:AWJ655371 BGF655353:BGF655371 BQB655353:BQB655371 BZX655353:BZX655371 CJT655353:CJT655371 CTP655353:CTP655371 DDL655353:DDL655371 DNH655353:DNH655371 DXD655353:DXD655371 EGZ655353:EGZ655371 EQV655353:EQV655371 FAR655353:FAR655371 FKN655353:FKN655371 FUJ655353:FUJ655371 GEF655353:GEF655371 GOB655353:GOB655371 GXX655353:GXX655371 HHT655353:HHT655371 HRP655353:HRP655371 IBL655353:IBL655371 ILH655353:ILH655371 IVD655353:IVD655371 JEZ655353:JEZ655371 JOV655353:JOV655371 JYR655353:JYR655371 KIN655353:KIN655371 KSJ655353:KSJ655371 LCF655353:LCF655371 LMB655353:LMB655371 LVX655353:LVX655371 MFT655353:MFT655371 MPP655353:MPP655371 MZL655353:MZL655371 NJH655353:NJH655371 NTD655353:NTD655371 OCZ655353:OCZ655371 OMV655353:OMV655371 OWR655353:OWR655371 PGN655353:PGN655371 PQJ655353:PQJ655371 QAF655353:QAF655371 QKB655353:QKB655371 QTX655353:QTX655371 RDT655353:RDT655371 RNP655353:RNP655371 RXL655353:RXL655371 SHH655353:SHH655371 SRD655353:SRD655371 TAZ655353:TAZ655371 TKV655353:TKV655371 TUR655353:TUR655371 UEN655353:UEN655371 UOJ655353:UOJ655371 UYF655353:UYF655371 VIB655353:VIB655371 VRX655353:VRX655371 WBT655353:WBT655371 WLP655353:WLP655371 WVL655353:WVL655371 IZ720889:IZ720907 SV720889:SV720907 ACR720889:ACR720907 AMN720889:AMN720907 AWJ720889:AWJ720907 BGF720889:BGF720907 BQB720889:BQB720907 BZX720889:BZX720907 CJT720889:CJT720907 CTP720889:CTP720907 DDL720889:DDL720907 DNH720889:DNH720907 DXD720889:DXD720907 EGZ720889:EGZ720907 EQV720889:EQV720907 FAR720889:FAR720907 FKN720889:FKN720907 FUJ720889:FUJ720907 GEF720889:GEF720907 GOB720889:GOB720907 GXX720889:GXX720907 HHT720889:HHT720907 HRP720889:HRP720907 IBL720889:IBL720907 ILH720889:ILH720907 IVD720889:IVD720907 JEZ720889:JEZ720907 JOV720889:JOV720907 JYR720889:JYR720907 KIN720889:KIN720907 KSJ720889:KSJ720907 LCF720889:LCF720907 LMB720889:LMB720907 LVX720889:LVX720907 MFT720889:MFT720907 MPP720889:MPP720907 MZL720889:MZL720907 NJH720889:NJH720907 NTD720889:NTD720907 OCZ720889:OCZ720907 OMV720889:OMV720907 OWR720889:OWR720907 PGN720889:PGN720907 PQJ720889:PQJ720907 QAF720889:QAF720907 QKB720889:QKB720907 QTX720889:QTX720907 RDT720889:RDT720907 RNP720889:RNP720907 RXL720889:RXL720907 SHH720889:SHH720907 SRD720889:SRD720907 TAZ720889:TAZ720907 TKV720889:TKV720907 TUR720889:TUR720907 UEN720889:UEN720907 UOJ720889:UOJ720907 UYF720889:UYF720907 VIB720889:VIB720907 VRX720889:VRX720907 WBT720889:WBT720907 WLP720889:WLP720907 WVL720889:WVL720907 IZ786425:IZ786443 SV786425:SV786443 ACR786425:ACR786443 AMN786425:AMN786443 AWJ786425:AWJ786443 BGF786425:BGF786443 BQB786425:BQB786443 BZX786425:BZX786443 CJT786425:CJT786443 CTP786425:CTP786443 DDL786425:DDL786443 DNH786425:DNH786443 DXD786425:DXD786443 EGZ786425:EGZ786443 EQV786425:EQV786443 FAR786425:FAR786443 FKN786425:FKN786443 FUJ786425:FUJ786443 GEF786425:GEF786443 GOB786425:GOB786443 GXX786425:GXX786443 HHT786425:HHT786443 HRP786425:HRP786443 IBL786425:IBL786443 ILH786425:ILH786443 IVD786425:IVD786443 JEZ786425:JEZ786443 JOV786425:JOV786443 JYR786425:JYR786443 KIN786425:KIN786443 KSJ786425:KSJ786443 LCF786425:LCF786443 LMB786425:LMB786443 LVX786425:LVX786443 MFT786425:MFT786443 MPP786425:MPP786443 MZL786425:MZL786443 NJH786425:NJH786443 NTD786425:NTD786443 OCZ786425:OCZ786443 OMV786425:OMV786443 OWR786425:OWR786443 PGN786425:PGN786443 PQJ786425:PQJ786443 QAF786425:QAF786443 QKB786425:QKB786443 QTX786425:QTX786443 RDT786425:RDT786443 RNP786425:RNP786443 RXL786425:RXL786443 SHH786425:SHH786443 SRD786425:SRD786443 TAZ786425:TAZ786443 TKV786425:TKV786443 TUR786425:TUR786443 UEN786425:UEN786443 UOJ786425:UOJ786443 UYF786425:UYF786443 VIB786425:VIB786443 VRX786425:VRX786443 WBT786425:WBT786443 WLP786425:WLP786443 WVL786425:WVL786443 IZ851961:IZ851979 SV851961:SV851979 ACR851961:ACR851979 AMN851961:AMN851979 AWJ851961:AWJ851979 BGF851961:BGF851979 BQB851961:BQB851979 BZX851961:BZX851979 CJT851961:CJT851979 CTP851961:CTP851979 DDL851961:DDL851979 DNH851961:DNH851979 DXD851961:DXD851979 EGZ851961:EGZ851979 EQV851961:EQV851979 FAR851961:FAR851979 FKN851961:FKN851979 FUJ851961:FUJ851979 GEF851961:GEF851979 GOB851961:GOB851979 GXX851961:GXX851979 HHT851961:HHT851979 HRP851961:HRP851979 IBL851961:IBL851979 ILH851961:ILH851979 IVD851961:IVD851979 JEZ851961:JEZ851979 JOV851961:JOV851979 JYR851961:JYR851979 KIN851961:KIN851979 KSJ851961:KSJ851979 LCF851961:LCF851979 LMB851961:LMB851979 LVX851961:LVX851979 MFT851961:MFT851979 MPP851961:MPP851979 MZL851961:MZL851979 NJH851961:NJH851979 NTD851961:NTD851979 OCZ851961:OCZ851979 OMV851961:OMV851979 OWR851961:OWR851979 PGN851961:PGN851979 PQJ851961:PQJ851979 QAF851961:QAF851979 QKB851961:QKB851979 QTX851961:QTX851979 RDT851961:RDT851979 RNP851961:RNP851979 RXL851961:RXL851979 SHH851961:SHH851979 SRD851961:SRD851979 TAZ851961:TAZ851979 TKV851961:TKV851979 TUR851961:TUR851979 UEN851961:UEN851979 UOJ851961:UOJ851979 UYF851961:UYF851979 VIB851961:VIB851979 VRX851961:VRX851979 WBT851961:WBT851979 WLP851961:WLP851979 WVL851961:WVL851979 IZ917497:IZ917515 SV917497:SV917515 ACR917497:ACR917515 AMN917497:AMN917515 AWJ917497:AWJ917515 BGF917497:BGF917515 BQB917497:BQB917515 BZX917497:BZX917515 CJT917497:CJT917515 CTP917497:CTP917515 DDL917497:DDL917515 DNH917497:DNH917515 DXD917497:DXD917515 EGZ917497:EGZ917515 EQV917497:EQV917515 FAR917497:FAR917515 FKN917497:FKN917515 FUJ917497:FUJ917515 GEF917497:GEF917515 GOB917497:GOB917515 GXX917497:GXX917515 HHT917497:HHT917515 HRP917497:HRP917515 IBL917497:IBL917515 ILH917497:ILH917515 IVD917497:IVD917515 JEZ917497:JEZ917515 JOV917497:JOV917515 JYR917497:JYR917515 KIN917497:KIN917515 KSJ917497:KSJ917515 LCF917497:LCF917515 LMB917497:LMB917515 LVX917497:LVX917515 MFT917497:MFT917515 MPP917497:MPP917515 MZL917497:MZL917515 NJH917497:NJH917515 NTD917497:NTD917515 OCZ917497:OCZ917515 OMV917497:OMV917515 OWR917497:OWR917515 PGN917497:PGN917515 PQJ917497:PQJ917515 QAF917497:QAF917515 QKB917497:QKB917515 QTX917497:QTX917515 RDT917497:RDT917515 RNP917497:RNP917515 RXL917497:RXL917515 SHH917497:SHH917515 SRD917497:SRD917515 TAZ917497:TAZ917515 TKV917497:TKV917515 TUR917497:TUR917515 UEN917497:UEN917515 UOJ917497:UOJ917515 UYF917497:UYF917515 VIB917497:VIB917515 VRX917497:VRX917515 WBT917497:WBT917515 WLP917497:WLP917515 WVL917497:WVL917515 IZ983033:IZ983051 SV983033:SV983051 ACR983033:ACR983051 AMN983033:AMN983051 AWJ983033:AWJ983051 BGF983033:BGF983051 BQB983033:BQB983051 BZX983033:BZX983051 CJT983033:CJT983051 CTP983033:CTP983051 DDL983033:DDL983051 DNH983033:DNH983051 DXD983033:DXD983051 EGZ983033:EGZ983051 EQV983033:EQV983051 FAR983033:FAR983051 FKN983033:FKN983051 FUJ983033:FUJ983051 GEF983033:GEF983051 GOB983033:GOB983051 GXX983033:GXX983051 HHT983033:HHT983051 HRP983033:HRP983051 IBL983033:IBL983051 ILH983033:ILH983051 IVD983033:IVD983051 JEZ983033:JEZ983051 JOV983033:JOV983051 JYR983033:JYR983051 KIN983033:KIN983051 KSJ983033:KSJ983051 LCF983033:LCF983051 LMB983033:LMB983051 LVX983033:LVX983051 MFT983033:MFT983051 MPP983033:MPP983051 MZL983033:MZL983051 NJH983033:NJH983051 NTD983033:NTD983051 OCZ983033:OCZ983051 OMV983033:OMV983051 OWR983033:OWR983051 PGN983033:PGN983051 PQJ983033:PQJ983051 QAF983033:QAF983051 QKB983033:QKB983051 QTX983033:QTX983051 RDT983033:RDT983051 RNP983033:RNP983051 RXL983033:RXL983051 SHH983033:SHH983051 SRD983033:SRD983051 TAZ983033:TAZ983051 TKV983033:TKV983051 TUR983033:TUR983051 UEN983033:UEN983051 UOJ983033:UOJ983051 UYF983033:UYF983051 VIB983033:VIB983051 VRX983033:VRX983051 WBT983033:WBT983051 WLP983033:WLP983051 WVL983033:WVL983051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JC65529:JC65547 SY65529:SY65547 ACU65529:ACU65547 AMQ65529:AMQ65547 AWM65529:AWM65547 BGI65529:BGI65547 BQE65529:BQE65547 CAA65529:CAA65547 CJW65529:CJW65547 CTS65529:CTS65547 DDO65529:DDO65547 DNK65529:DNK65547 DXG65529:DXG65547 EHC65529:EHC65547 EQY65529:EQY65547 FAU65529:FAU65547 FKQ65529:FKQ65547 FUM65529:FUM65547 GEI65529:GEI65547 GOE65529:GOE65547 GYA65529:GYA65547 HHW65529:HHW65547 HRS65529:HRS65547 IBO65529:IBO65547 ILK65529:ILK65547 IVG65529:IVG65547 JFC65529:JFC65547 JOY65529:JOY65547 JYU65529:JYU65547 KIQ65529:KIQ65547 KSM65529:KSM65547 LCI65529:LCI65547 LME65529:LME65547 LWA65529:LWA65547 MFW65529:MFW65547 MPS65529:MPS65547 MZO65529:MZO65547 NJK65529:NJK65547 NTG65529:NTG65547 ODC65529:ODC65547 OMY65529:OMY65547 OWU65529:OWU65547 PGQ65529:PGQ65547 PQM65529:PQM65547 QAI65529:QAI65547 QKE65529:QKE65547 QUA65529:QUA65547 RDW65529:RDW65547 RNS65529:RNS65547 RXO65529:RXO65547 SHK65529:SHK65547 SRG65529:SRG65547 TBC65529:TBC65547 TKY65529:TKY65547 TUU65529:TUU65547 UEQ65529:UEQ65547 UOM65529:UOM65547 UYI65529:UYI65547 VIE65529:VIE65547 VSA65529:VSA65547 WBW65529:WBW65547 WLS65529:WLS65547 WVO65529:WVO65547 JC131065:JC131083 SY131065:SY131083 ACU131065:ACU131083 AMQ131065:AMQ131083 AWM131065:AWM131083 BGI131065:BGI131083 BQE131065:BQE131083 CAA131065:CAA131083 CJW131065:CJW131083 CTS131065:CTS131083 DDO131065:DDO131083 DNK131065:DNK131083 DXG131065:DXG131083 EHC131065:EHC131083 EQY131065:EQY131083 FAU131065:FAU131083 FKQ131065:FKQ131083 FUM131065:FUM131083 GEI131065:GEI131083 GOE131065:GOE131083 GYA131065:GYA131083 HHW131065:HHW131083 HRS131065:HRS131083 IBO131065:IBO131083 ILK131065:ILK131083 IVG131065:IVG131083 JFC131065:JFC131083 JOY131065:JOY131083 JYU131065:JYU131083 KIQ131065:KIQ131083 KSM131065:KSM131083 LCI131065:LCI131083 LME131065:LME131083 LWA131065:LWA131083 MFW131065:MFW131083 MPS131065:MPS131083 MZO131065:MZO131083 NJK131065:NJK131083 NTG131065:NTG131083 ODC131065:ODC131083 OMY131065:OMY131083 OWU131065:OWU131083 PGQ131065:PGQ131083 PQM131065:PQM131083 QAI131065:QAI131083 QKE131065:QKE131083 QUA131065:QUA131083 RDW131065:RDW131083 RNS131065:RNS131083 RXO131065:RXO131083 SHK131065:SHK131083 SRG131065:SRG131083 TBC131065:TBC131083 TKY131065:TKY131083 TUU131065:TUU131083 UEQ131065:UEQ131083 UOM131065:UOM131083 UYI131065:UYI131083 VIE131065:VIE131083 VSA131065:VSA131083 WBW131065:WBW131083 WLS131065:WLS131083 WVO131065:WVO131083 JC196601:JC196619 SY196601:SY196619 ACU196601:ACU196619 AMQ196601:AMQ196619 AWM196601:AWM196619 BGI196601:BGI196619 BQE196601:BQE196619 CAA196601:CAA196619 CJW196601:CJW196619 CTS196601:CTS196619 DDO196601:DDO196619 DNK196601:DNK196619 DXG196601:DXG196619 EHC196601:EHC196619 EQY196601:EQY196619 FAU196601:FAU196619 FKQ196601:FKQ196619 FUM196601:FUM196619 GEI196601:GEI196619 GOE196601:GOE196619 GYA196601:GYA196619 HHW196601:HHW196619 HRS196601:HRS196619 IBO196601:IBO196619 ILK196601:ILK196619 IVG196601:IVG196619 JFC196601:JFC196619 JOY196601:JOY196619 JYU196601:JYU196619 KIQ196601:KIQ196619 KSM196601:KSM196619 LCI196601:LCI196619 LME196601:LME196619 LWA196601:LWA196619 MFW196601:MFW196619 MPS196601:MPS196619 MZO196601:MZO196619 NJK196601:NJK196619 NTG196601:NTG196619 ODC196601:ODC196619 OMY196601:OMY196619 OWU196601:OWU196619 PGQ196601:PGQ196619 PQM196601:PQM196619 QAI196601:QAI196619 QKE196601:QKE196619 QUA196601:QUA196619 RDW196601:RDW196619 RNS196601:RNS196619 RXO196601:RXO196619 SHK196601:SHK196619 SRG196601:SRG196619 TBC196601:TBC196619 TKY196601:TKY196619 TUU196601:TUU196619 UEQ196601:UEQ196619 UOM196601:UOM196619 UYI196601:UYI196619 VIE196601:VIE196619 VSA196601:VSA196619 WBW196601:WBW196619 WLS196601:WLS196619 WVO196601:WVO196619 JC262137:JC262155 SY262137:SY262155 ACU262137:ACU262155 AMQ262137:AMQ262155 AWM262137:AWM262155 BGI262137:BGI262155 BQE262137:BQE262155 CAA262137:CAA262155 CJW262137:CJW262155 CTS262137:CTS262155 DDO262137:DDO262155 DNK262137:DNK262155 DXG262137:DXG262155 EHC262137:EHC262155 EQY262137:EQY262155 FAU262137:FAU262155 FKQ262137:FKQ262155 FUM262137:FUM262155 GEI262137:GEI262155 GOE262137:GOE262155 GYA262137:GYA262155 HHW262137:HHW262155 HRS262137:HRS262155 IBO262137:IBO262155 ILK262137:ILK262155 IVG262137:IVG262155 JFC262137:JFC262155 JOY262137:JOY262155 JYU262137:JYU262155 KIQ262137:KIQ262155 KSM262137:KSM262155 LCI262137:LCI262155 LME262137:LME262155 LWA262137:LWA262155 MFW262137:MFW262155 MPS262137:MPS262155 MZO262137:MZO262155 NJK262137:NJK262155 NTG262137:NTG262155 ODC262137:ODC262155 OMY262137:OMY262155 OWU262137:OWU262155 PGQ262137:PGQ262155 PQM262137:PQM262155 QAI262137:QAI262155 QKE262137:QKE262155 QUA262137:QUA262155 RDW262137:RDW262155 RNS262137:RNS262155 RXO262137:RXO262155 SHK262137:SHK262155 SRG262137:SRG262155 TBC262137:TBC262155 TKY262137:TKY262155 TUU262137:TUU262155 UEQ262137:UEQ262155 UOM262137:UOM262155 UYI262137:UYI262155 VIE262137:VIE262155 VSA262137:VSA262155 WBW262137:WBW262155 WLS262137:WLS262155 WVO262137:WVO262155 JC327673:JC327691 SY327673:SY327691 ACU327673:ACU327691 AMQ327673:AMQ327691 AWM327673:AWM327691 BGI327673:BGI327691 BQE327673:BQE327691 CAA327673:CAA327691 CJW327673:CJW327691 CTS327673:CTS327691 DDO327673:DDO327691 DNK327673:DNK327691 DXG327673:DXG327691 EHC327673:EHC327691 EQY327673:EQY327691 FAU327673:FAU327691 FKQ327673:FKQ327691 FUM327673:FUM327691 GEI327673:GEI327691 GOE327673:GOE327691 GYA327673:GYA327691 HHW327673:HHW327691 HRS327673:HRS327691 IBO327673:IBO327691 ILK327673:ILK327691 IVG327673:IVG327691 JFC327673:JFC327691 JOY327673:JOY327691 JYU327673:JYU327691 KIQ327673:KIQ327691 KSM327673:KSM327691 LCI327673:LCI327691 LME327673:LME327691 LWA327673:LWA327691 MFW327673:MFW327691 MPS327673:MPS327691 MZO327673:MZO327691 NJK327673:NJK327691 NTG327673:NTG327691 ODC327673:ODC327691 OMY327673:OMY327691 OWU327673:OWU327691 PGQ327673:PGQ327691 PQM327673:PQM327691 QAI327673:QAI327691 QKE327673:QKE327691 QUA327673:QUA327691 RDW327673:RDW327691 RNS327673:RNS327691 RXO327673:RXO327691 SHK327673:SHK327691 SRG327673:SRG327691 TBC327673:TBC327691 TKY327673:TKY327691 TUU327673:TUU327691 UEQ327673:UEQ327691 UOM327673:UOM327691 UYI327673:UYI327691 VIE327673:VIE327691 VSA327673:VSA327691 WBW327673:WBW327691 WLS327673:WLS327691 WVO327673:WVO327691 JC393209:JC393227 SY393209:SY393227 ACU393209:ACU393227 AMQ393209:AMQ393227 AWM393209:AWM393227 BGI393209:BGI393227 BQE393209:BQE393227 CAA393209:CAA393227 CJW393209:CJW393227 CTS393209:CTS393227 DDO393209:DDO393227 DNK393209:DNK393227 DXG393209:DXG393227 EHC393209:EHC393227 EQY393209:EQY393227 FAU393209:FAU393227 FKQ393209:FKQ393227 FUM393209:FUM393227 GEI393209:GEI393227 GOE393209:GOE393227 GYA393209:GYA393227 HHW393209:HHW393227 HRS393209:HRS393227 IBO393209:IBO393227 ILK393209:ILK393227 IVG393209:IVG393227 JFC393209:JFC393227 JOY393209:JOY393227 JYU393209:JYU393227 KIQ393209:KIQ393227 KSM393209:KSM393227 LCI393209:LCI393227 LME393209:LME393227 LWA393209:LWA393227 MFW393209:MFW393227 MPS393209:MPS393227 MZO393209:MZO393227 NJK393209:NJK393227 NTG393209:NTG393227 ODC393209:ODC393227 OMY393209:OMY393227 OWU393209:OWU393227 PGQ393209:PGQ393227 PQM393209:PQM393227 QAI393209:QAI393227 QKE393209:QKE393227 QUA393209:QUA393227 RDW393209:RDW393227 RNS393209:RNS393227 RXO393209:RXO393227 SHK393209:SHK393227 SRG393209:SRG393227 TBC393209:TBC393227 TKY393209:TKY393227 TUU393209:TUU393227 UEQ393209:UEQ393227 UOM393209:UOM393227 UYI393209:UYI393227 VIE393209:VIE393227 VSA393209:VSA393227 WBW393209:WBW393227 WLS393209:WLS393227 WVO393209:WVO393227 JC458745:JC458763 SY458745:SY458763 ACU458745:ACU458763 AMQ458745:AMQ458763 AWM458745:AWM458763 BGI458745:BGI458763 BQE458745:BQE458763 CAA458745:CAA458763 CJW458745:CJW458763 CTS458745:CTS458763 DDO458745:DDO458763 DNK458745:DNK458763 DXG458745:DXG458763 EHC458745:EHC458763 EQY458745:EQY458763 FAU458745:FAU458763 FKQ458745:FKQ458763 FUM458745:FUM458763 GEI458745:GEI458763 GOE458745:GOE458763 GYA458745:GYA458763 HHW458745:HHW458763 HRS458745:HRS458763 IBO458745:IBO458763 ILK458745:ILK458763 IVG458745:IVG458763 JFC458745:JFC458763 JOY458745:JOY458763 JYU458745:JYU458763 KIQ458745:KIQ458763 KSM458745:KSM458763 LCI458745:LCI458763 LME458745:LME458763 LWA458745:LWA458763 MFW458745:MFW458763 MPS458745:MPS458763 MZO458745:MZO458763 NJK458745:NJK458763 NTG458745:NTG458763 ODC458745:ODC458763 OMY458745:OMY458763 OWU458745:OWU458763 PGQ458745:PGQ458763 PQM458745:PQM458763 QAI458745:QAI458763 QKE458745:QKE458763 QUA458745:QUA458763 RDW458745:RDW458763 RNS458745:RNS458763 RXO458745:RXO458763 SHK458745:SHK458763 SRG458745:SRG458763 TBC458745:TBC458763 TKY458745:TKY458763 TUU458745:TUU458763 UEQ458745:UEQ458763 UOM458745:UOM458763 UYI458745:UYI458763 VIE458745:VIE458763 VSA458745:VSA458763 WBW458745:WBW458763 WLS458745:WLS458763 WVO458745:WVO458763 JC524281:JC524299 SY524281:SY524299 ACU524281:ACU524299 AMQ524281:AMQ524299 AWM524281:AWM524299 BGI524281:BGI524299 BQE524281:BQE524299 CAA524281:CAA524299 CJW524281:CJW524299 CTS524281:CTS524299 DDO524281:DDO524299 DNK524281:DNK524299 DXG524281:DXG524299 EHC524281:EHC524299 EQY524281:EQY524299 FAU524281:FAU524299 FKQ524281:FKQ524299 FUM524281:FUM524299 GEI524281:GEI524299 GOE524281:GOE524299 GYA524281:GYA524299 HHW524281:HHW524299 HRS524281:HRS524299 IBO524281:IBO524299 ILK524281:ILK524299 IVG524281:IVG524299 JFC524281:JFC524299 JOY524281:JOY524299 JYU524281:JYU524299 KIQ524281:KIQ524299 KSM524281:KSM524299 LCI524281:LCI524299 LME524281:LME524299 LWA524281:LWA524299 MFW524281:MFW524299 MPS524281:MPS524299 MZO524281:MZO524299 NJK524281:NJK524299 NTG524281:NTG524299 ODC524281:ODC524299 OMY524281:OMY524299 OWU524281:OWU524299 PGQ524281:PGQ524299 PQM524281:PQM524299 QAI524281:QAI524299 QKE524281:QKE524299 QUA524281:QUA524299 RDW524281:RDW524299 RNS524281:RNS524299 RXO524281:RXO524299 SHK524281:SHK524299 SRG524281:SRG524299 TBC524281:TBC524299 TKY524281:TKY524299 TUU524281:TUU524299 UEQ524281:UEQ524299 UOM524281:UOM524299 UYI524281:UYI524299 VIE524281:VIE524299 VSA524281:VSA524299 WBW524281:WBW524299 WLS524281:WLS524299 WVO524281:WVO524299 JC589817:JC589835 SY589817:SY589835 ACU589817:ACU589835 AMQ589817:AMQ589835 AWM589817:AWM589835 BGI589817:BGI589835 BQE589817:BQE589835 CAA589817:CAA589835 CJW589817:CJW589835 CTS589817:CTS589835 DDO589817:DDO589835 DNK589817:DNK589835 DXG589817:DXG589835 EHC589817:EHC589835 EQY589817:EQY589835 FAU589817:FAU589835 FKQ589817:FKQ589835 FUM589817:FUM589835 GEI589817:GEI589835 GOE589817:GOE589835 GYA589817:GYA589835 HHW589817:HHW589835 HRS589817:HRS589835 IBO589817:IBO589835 ILK589817:ILK589835 IVG589817:IVG589835 JFC589817:JFC589835 JOY589817:JOY589835 JYU589817:JYU589835 KIQ589817:KIQ589835 KSM589817:KSM589835 LCI589817:LCI589835 LME589817:LME589835 LWA589817:LWA589835 MFW589817:MFW589835 MPS589817:MPS589835 MZO589817:MZO589835 NJK589817:NJK589835 NTG589817:NTG589835 ODC589817:ODC589835 OMY589817:OMY589835 OWU589817:OWU589835 PGQ589817:PGQ589835 PQM589817:PQM589835 QAI589817:QAI589835 QKE589817:QKE589835 QUA589817:QUA589835 RDW589817:RDW589835 RNS589817:RNS589835 RXO589817:RXO589835 SHK589817:SHK589835 SRG589817:SRG589835 TBC589817:TBC589835 TKY589817:TKY589835 TUU589817:TUU589835 UEQ589817:UEQ589835 UOM589817:UOM589835 UYI589817:UYI589835 VIE589817:VIE589835 VSA589817:VSA589835 WBW589817:WBW589835 WLS589817:WLS589835 WVO589817:WVO589835 JC655353:JC655371 SY655353:SY655371 ACU655353:ACU655371 AMQ655353:AMQ655371 AWM655353:AWM655371 BGI655353:BGI655371 BQE655353:BQE655371 CAA655353:CAA655371 CJW655353:CJW655371 CTS655353:CTS655371 DDO655353:DDO655371 DNK655353:DNK655371 DXG655353:DXG655371 EHC655353:EHC655371 EQY655353:EQY655371 FAU655353:FAU655371 FKQ655353:FKQ655371 FUM655353:FUM655371 GEI655353:GEI655371 GOE655353:GOE655371 GYA655353:GYA655371 HHW655353:HHW655371 HRS655353:HRS655371 IBO655353:IBO655371 ILK655353:ILK655371 IVG655353:IVG655371 JFC655353:JFC655371 JOY655353:JOY655371 JYU655353:JYU655371 KIQ655353:KIQ655371 KSM655353:KSM655371 LCI655353:LCI655371 LME655353:LME655371 LWA655353:LWA655371 MFW655353:MFW655371 MPS655353:MPS655371 MZO655353:MZO655371 NJK655353:NJK655371 NTG655353:NTG655371 ODC655353:ODC655371 OMY655353:OMY655371 OWU655353:OWU655371 PGQ655353:PGQ655371 PQM655353:PQM655371 QAI655353:QAI655371 QKE655353:QKE655371 QUA655353:QUA655371 RDW655353:RDW655371 RNS655353:RNS655371 RXO655353:RXO655371 SHK655353:SHK655371 SRG655353:SRG655371 TBC655353:TBC655371 TKY655353:TKY655371 TUU655353:TUU655371 UEQ655353:UEQ655371 UOM655353:UOM655371 UYI655353:UYI655371 VIE655353:VIE655371 VSA655353:VSA655371 WBW655353:WBW655371 WLS655353:WLS655371 WVO655353:WVO655371 JC720889:JC720907 SY720889:SY720907 ACU720889:ACU720907 AMQ720889:AMQ720907 AWM720889:AWM720907 BGI720889:BGI720907 BQE720889:BQE720907 CAA720889:CAA720907 CJW720889:CJW720907 CTS720889:CTS720907 DDO720889:DDO720907 DNK720889:DNK720907 DXG720889:DXG720907 EHC720889:EHC720907 EQY720889:EQY720907 FAU720889:FAU720907 FKQ720889:FKQ720907 FUM720889:FUM720907 GEI720889:GEI720907 GOE720889:GOE720907 GYA720889:GYA720907 HHW720889:HHW720907 HRS720889:HRS720907 IBO720889:IBO720907 ILK720889:ILK720907 IVG720889:IVG720907 JFC720889:JFC720907 JOY720889:JOY720907 JYU720889:JYU720907 KIQ720889:KIQ720907 KSM720889:KSM720907 LCI720889:LCI720907 LME720889:LME720907 LWA720889:LWA720907 MFW720889:MFW720907 MPS720889:MPS720907 MZO720889:MZO720907 NJK720889:NJK720907 NTG720889:NTG720907 ODC720889:ODC720907 OMY720889:OMY720907 OWU720889:OWU720907 PGQ720889:PGQ720907 PQM720889:PQM720907 QAI720889:QAI720907 QKE720889:QKE720907 QUA720889:QUA720907 RDW720889:RDW720907 RNS720889:RNS720907 RXO720889:RXO720907 SHK720889:SHK720907 SRG720889:SRG720907 TBC720889:TBC720907 TKY720889:TKY720907 TUU720889:TUU720907 UEQ720889:UEQ720907 UOM720889:UOM720907 UYI720889:UYI720907 VIE720889:VIE720907 VSA720889:VSA720907 WBW720889:WBW720907 WLS720889:WLS720907 WVO720889:WVO720907 JC786425:JC786443 SY786425:SY786443 ACU786425:ACU786443 AMQ786425:AMQ786443 AWM786425:AWM786443 BGI786425:BGI786443 BQE786425:BQE786443 CAA786425:CAA786443 CJW786425:CJW786443 CTS786425:CTS786443 DDO786425:DDO786443 DNK786425:DNK786443 DXG786425:DXG786443 EHC786425:EHC786443 EQY786425:EQY786443 FAU786425:FAU786443 FKQ786425:FKQ786443 FUM786425:FUM786443 GEI786425:GEI786443 GOE786425:GOE786443 GYA786425:GYA786443 HHW786425:HHW786443 HRS786425:HRS786443 IBO786425:IBO786443 ILK786425:ILK786443 IVG786425:IVG786443 JFC786425:JFC786443 JOY786425:JOY786443 JYU786425:JYU786443 KIQ786425:KIQ786443 KSM786425:KSM786443 LCI786425:LCI786443 LME786425:LME786443 LWA786425:LWA786443 MFW786425:MFW786443 MPS786425:MPS786443 MZO786425:MZO786443 NJK786425:NJK786443 NTG786425:NTG786443 ODC786425:ODC786443 OMY786425:OMY786443 OWU786425:OWU786443 PGQ786425:PGQ786443 PQM786425:PQM786443 QAI786425:QAI786443 QKE786425:QKE786443 QUA786425:QUA786443 RDW786425:RDW786443 RNS786425:RNS786443 RXO786425:RXO786443 SHK786425:SHK786443 SRG786425:SRG786443 TBC786425:TBC786443 TKY786425:TKY786443 TUU786425:TUU786443 UEQ786425:UEQ786443 UOM786425:UOM786443 UYI786425:UYI786443 VIE786425:VIE786443 VSA786425:VSA786443 WBW786425:WBW786443 WLS786425:WLS786443 WVO786425:WVO786443 JC851961:JC851979 SY851961:SY851979 ACU851961:ACU851979 AMQ851961:AMQ851979 AWM851961:AWM851979 BGI851961:BGI851979 BQE851961:BQE851979 CAA851961:CAA851979 CJW851961:CJW851979 CTS851961:CTS851979 DDO851961:DDO851979 DNK851961:DNK851979 DXG851961:DXG851979 EHC851961:EHC851979 EQY851961:EQY851979 FAU851961:FAU851979 FKQ851961:FKQ851979 FUM851961:FUM851979 GEI851961:GEI851979 GOE851961:GOE851979 GYA851961:GYA851979 HHW851961:HHW851979 HRS851961:HRS851979 IBO851961:IBO851979 ILK851961:ILK851979 IVG851961:IVG851979 JFC851961:JFC851979 JOY851961:JOY851979 JYU851961:JYU851979 KIQ851961:KIQ851979 KSM851961:KSM851979 LCI851961:LCI851979 LME851961:LME851979 LWA851961:LWA851979 MFW851961:MFW851979 MPS851961:MPS851979 MZO851961:MZO851979 NJK851961:NJK851979 NTG851961:NTG851979 ODC851961:ODC851979 OMY851961:OMY851979 OWU851961:OWU851979 PGQ851961:PGQ851979 PQM851961:PQM851979 QAI851961:QAI851979 QKE851961:QKE851979 QUA851961:QUA851979 RDW851961:RDW851979 RNS851961:RNS851979 RXO851961:RXO851979 SHK851961:SHK851979 SRG851961:SRG851979 TBC851961:TBC851979 TKY851961:TKY851979 TUU851961:TUU851979 UEQ851961:UEQ851979 UOM851961:UOM851979 UYI851961:UYI851979 VIE851961:VIE851979 VSA851961:VSA851979 WBW851961:WBW851979 WLS851961:WLS851979 WVO851961:WVO851979 JC917497:JC917515 SY917497:SY917515 ACU917497:ACU917515 AMQ917497:AMQ917515 AWM917497:AWM917515 BGI917497:BGI917515 BQE917497:BQE917515 CAA917497:CAA917515 CJW917497:CJW917515 CTS917497:CTS917515 DDO917497:DDO917515 DNK917497:DNK917515 DXG917497:DXG917515 EHC917497:EHC917515 EQY917497:EQY917515 FAU917497:FAU917515 FKQ917497:FKQ917515 FUM917497:FUM917515 GEI917497:GEI917515 GOE917497:GOE917515 GYA917497:GYA917515 HHW917497:HHW917515 HRS917497:HRS917515 IBO917497:IBO917515 ILK917497:ILK917515 IVG917497:IVG917515 JFC917497:JFC917515 JOY917497:JOY917515 JYU917497:JYU917515 KIQ917497:KIQ917515 KSM917497:KSM917515 LCI917497:LCI917515 LME917497:LME917515 LWA917497:LWA917515 MFW917497:MFW917515 MPS917497:MPS917515 MZO917497:MZO917515 NJK917497:NJK917515 NTG917497:NTG917515 ODC917497:ODC917515 OMY917497:OMY917515 OWU917497:OWU917515 PGQ917497:PGQ917515 PQM917497:PQM917515 QAI917497:QAI917515 QKE917497:QKE917515 QUA917497:QUA917515 RDW917497:RDW917515 RNS917497:RNS917515 RXO917497:RXO917515 SHK917497:SHK917515 SRG917497:SRG917515 TBC917497:TBC917515 TKY917497:TKY917515 TUU917497:TUU917515 UEQ917497:UEQ917515 UOM917497:UOM917515 UYI917497:UYI917515 VIE917497:VIE917515 VSA917497:VSA917515 WBW917497:WBW917515 WLS917497:WLS917515 WVO917497:WVO917515 JC983033:JC983051 SY983033:SY983051 ACU983033:ACU983051 AMQ983033:AMQ983051 AWM983033:AWM983051 BGI983033:BGI983051 BQE983033:BQE983051 CAA983033:CAA983051 CJW983033:CJW983051 CTS983033:CTS983051 DDO983033:DDO983051 DNK983033:DNK983051 DXG983033:DXG983051 EHC983033:EHC983051 EQY983033:EQY983051 FAU983033:FAU983051 FKQ983033:FKQ983051 FUM983033:FUM983051 GEI983033:GEI983051 GOE983033:GOE983051 GYA983033:GYA983051 HHW983033:HHW983051 HRS983033:HRS983051 IBO983033:IBO983051 ILK983033:ILK983051 IVG983033:IVG983051 JFC983033:JFC983051 JOY983033:JOY983051 JYU983033:JYU983051 KIQ983033:KIQ983051 KSM983033:KSM983051 LCI983033:LCI983051 LME983033:LME983051 LWA983033:LWA983051 MFW983033:MFW983051 MPS983033:MPS983051 MZO983033:MZO983051 NJK983033:NJK983051 NTG983033:NTG983051 ODC983033:ODC983051 OMY983033:OMY983051 OWU983033:OWU983051 PGQ983033:PGQ983051 PQM983033:PQM983051 QAI983033:QAI983051 QKE983033:QKE983051 QUA983033:QUA983051 RDW983033:RDW983051 RNS983033:RNS983051 RXO983033:RXO983051 SHK983033:SHK983051 SRG983033:SRG983051 TBC983033:TBC983051 TKY983033:TKY983051 TUU983033:TUU983051 UEQ983033:UEQ983051 UOM983033:UOM983051 UYI983033:UYI983051 VIE983033:VIE983051 VSA983033:VSA983051 WBW983033:WBW983051 WLS983033:WLS983051 WVO983033:WVO983051" xr:uid="{00000000-0002-0000-0200-000002000000}">
      <formula1>Essai</formula1>
    </dataValidation>
    <dataValidation type="list" allowBlank="1" showInputMessage="1" showErrorMessage="1" sqref="WVC983033:WVC983051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P65529:P65547 IN65529:IN65547 SJ65529:SJ65547 ACF65529:ACF65547 AMB65529:AMB65547 AVX65529:AVX65547 BFT65529:BFT65547 BPP65529:BPP65547 BZL65529:BZL65547 CJH65529:CJH65547 CTD65529:CTD65547 DCZ65529:DCZ65547 DMV65529:DMV65547 DWR65529:DWR65547 EGN65529:EGN65547 EQJ65529:EQJ65547 FAF65529:FAF65547 FKB65529:FKB65547 FTX65529:FTX65547 GDT65529:GDT65547 GNP65529:GNP65547 GXL65529:GXL65547 HHH65529:HHH65547 HRD65529:HRD65547 IAZ65529:IAZ65547 IKV65529:IKV65547 IUR65529:IUR65547 JEN65529:JEN65547 JOJ65529:JOJ65547 JYF65529:JYF65547 KIB65529:KIB65547 KRX65529:KRX65547 LBT65529:LBT65547 LLP65529:LLP65547 LVL65529:LVL65547 MFH65529:MFH65547 MPD65529:MPD65547 MYZ65529:MYZ65547 NIV65529:NIV65547 NSR65529:NSR65547 OCN65529:OCN65547 OMJ65529:OMJ65547 OWF65529:OWF65547 PGB65529:PGB65547 PPX65529:PPX65547 PZT65529:PZT65547 QJP65529:QJP65547 QTL65529:QTL65547 RDH65529:RDH65547 RND65529:RND65547 RWZ65529:RWZ65547 SGV65529:SGV65547 SQR65529:SQR65547 TAN65529:TAN65547 TKJ65529:TKJ65547 TUF65529:TUF65547 UEB65529:UEB65547 UNX65529:UNX65547 UXT65529:UXT65547 VHP65529:VHP65547 VRL65529:VRL65547 WBH65529:WBH65547 WLD65529:WLD65547 WUZ65529:WUZ65547 P131065:P131083 IN131065:IN131083 SJ131065:SJ131083 ACF131065:ACF131083 AMB131065:AMB131083 AVX131065:AVX131083 BFT131065:BFT131083 BPP131065:BPP131083 BZL131065:BZL131083 CJH131065:CJH131083 CTD131065:CTD131083 DCZ131065:DCZ131083 DMV131065:DMV131083 DWR131065:DWR131083 EGN131065:EGN131083 EQJ131065:EQJ131083 FAF131065:FAF131083 FKB131065:FKB131083 FTX131065:FTX131083 GDT131065:GDT131083 GNP131065:GNP131083 GXL131065:GXL131083 HHH131065:HHH131083 HRD131065:HRD131083 IAZ131065:IAZ131083 IKV131065:IKV131083 IUR131065:IUR131083 JEN131065:JEN131083 JOJ131065:JOJ131083 JYF131065:JYF131083 KIB131065:KIB131083 KRX131065:KRX131083 LBT131065:LBT131083 LLP131065:LLP131083 LVL131065:LVL131083 MFH131065:MFH131083 MPD131065:MPD131083 MYZ131065:MYZ131083 NIV131065:NIV131083 NSR131065:NSR131083 OCN131065:OCN131083 OMJ131065:OMJ131083 OWF131065:OWF131083 PGB131065:PGB131083 PPX131065:PPX131083 PZT131065:PZT131083 QJP131065:QJP131083 QTL131065:QTL131083 RDH131065:RDH131083 RND131065:RND131083 RWZ131065:RWZ131083 SGV131065:SGV131083 SQR131065:SQR131083 TAN131065:TAN131083 TKJ131065:TKJ131083 TUF131065:TUF131083 UEB131065:UEB131083 UNX131065:UNX131083 UXT131065:UXT131083 VHP131065:VHP131083 VRL131065:VRL131083 WBH131065:WBH131083 WLD131065:WLD131083 WUZ131065:WUZ131083 P196601:P196619 IN196601:IN196619 SJ196601:SJ196619 ACF196601:ACF196619 AMB196601:AMB196619 AVX196601:AVX196619 BFT196601:BFT196619 BPP196601:BPP196619 BZL196601:BZL196619 CJH196601:CJH196619 CTD196601:CTD196619 DCZ196601:DCZ196619 DMV196601:DMV196619 DWR196601:DWR196619 EGN196601:EGN196619 EQJ196601:EQJ196619 FAF196601:FAF196619 FKB196601:FKB196619 FTX196601:FTX196619 GDT196601:GDT196619 GNP196601:GNP196619 GXL196601:GXL196619 HHH196601:HHH196619 HRD196601:HRD196619 IAZ196601:IAZ196619 IKV196601:IKV196619 IUR196601:IUR196619 JEN196601:JEN196619 JOJ196601:JOJ196619 JYF196601:JYF196619 KIB196601:KIB196619 KRX196601:KRX196619 LBT196601:LBT196619 LLP196601:LLP196619 LVL196601:LVL196619 MFH196601:MFH196619 MPD196601:MPD196619 MYZ196601:MYZ196619 NIV196601:NIV196619 NSR196601:NSR196619 OCN196601:OCN196619 OMJ196601:OMJ196619 OWF196601:OWF196619 PGB196601:PGB196619 PPX196601:PPX196619 PZT196601:PZT196619 QJP196601:QJP196619 QTL196601:QTL196619 RDH196601:RDH196619 RND196601:RND196619 RWZ196601:RWZ196619 SGV196601:SGV196619 SQR196601:SQR196619 TAN196601:TAN196619 TKJ196601:TKJ196619 TUF196601:TUF196619 UEB196601:UEB196619 UNX196601:UNX196619 UXT196601:UXT196619 VHP196601:VHP196619 VRL196601:VRL196619 WBH196601:WBH196619 WLD196601:WLD196619 WUZ196601:WUZ196619 P262137:P262155 IN262137:IN262155 SJ262137:SJ262155 ACF262137:ACF262155 AMB262137:AMB262155 AVX262137:AVX262155 BFT262137:BFT262155 BPP262137:BPP262155 BZL262137:BZL262155 CJH262137:CJH262155 CTD262137:CTD262155 DCZ262137:DCZ262155 DMV262137:DMV262155 DWR262137:DWR262155 EGN262137:EGN262155 EQJ262137:EQJ262155 FAF262137:FAF262155 FKB262137:FKB262155 FTX262137:FTX262155 GDT262137:GDT262155 GNP262137:GNP262155 GXL262137:GXL262155 HHH262137:HHH262155 HRD262137:HRD262155 IAZ262137:IAZ262155 IKV262137:IKV262155 IUR262137:IUR262155 JEN262137:JEN262155 JOJ262137:JOJ262155 JYF262137:JYF262155 KIB262137:KIB262155 KRX262137:KRX262155 LBT262137:LBT262155 LLP262137:LLP262155 LVL262137:LVL262155 MFH262137:MFH262155 MPD262137:MPD262155 MYZ262137:MYZ262155 NIV262137:NIV262155 NSR262137:NSR262155 OCN262137:OCN262155 OMJ262137:OMJ262155 OWF262137:OWF262155 PGB262137:PGB262155 PPX262137:PPX262155 PZT262137:PZT262155 QJP262137:QJP262155 QTL262137:QTL262155 RDH262137:RDH262155 RND262137:RND262155 RWZ262137:RWZ262155 SGV262137:SGV262155 SQR262137:SQR262155 TAN262137:TAN262155 TKJ262137:TKJ262155 TUF262137:TUF262155 UEB262137:UEB262155 UNX262137:UNX262155 UXT262137:UXT262155 VHP262137:VHP262155 VRL262137:VRL262155 WBH262137:WBH262155 WLD262137:WLD262155 WUZ262137:WUZ262155 P327673:P327691 IN327673:IN327691 SJ327673:SJ327691 ACF327673:ACF327691 AMB327673:AMB327691 AVX327673:AVX327691 BFT327673:BFT327691 BPP327673:BPP327691 BZL327673:BZL327691 CJH327673:CJH327691 CTD327673:CTD327691 DCZ327673:DCZ327691 DMV327673:DMV327691 DWR327673:DWR327691 EGN327673:EGN327691 EQJ327673:EQJ327691 FAF327673:FAF327691 FKB327673:FKB327691 FTX327673:FTX327691 GDT327673:GDT327691 GNP327673:GNP327691 GXL327673:GXL327691 HHH327673:HHH327691 HRD327673:HRD327691 IAZ327673:IAZ327691 IKV327673:IKV327691 IUR327673:IUR327691 JEN327673:JEN327691 JOJ327673:JOJ327691 JYF327673:JYF327691 KIB327673:KIB327691 KRX327673:KRX327691 LBT327673:LBT327691 LLP327673:LLP327691 LVL327673:LVL327691 MFH327673:MFH327691 MPD327673:MPD327691 MYZ327673:MYZ327691 NIV327673:NIV327691 NSR327673:NSR327691 OCN327673:OCN327691 OMJ327673:OMJ327691 OWF327673:OWF327691 PGB327673:PGB327691 PPX327673:PPX327691 PZT327673:PZT327691 QJP327673:QJP327691 QTL327673:QTL327691 RDH327673:RDH327691 RND327673:RND327691 RWZ327673:RWZ327691 SGV327673:SGV327691 SQR327673:SQR327691 TAN327673:TAN327691 TKJ327673:TKJ327691 TUF327673:TUF327691 UEB327673:UEB327691 UNX327673:UNX327691 UXT327673:UXT327691 VHP327673:VHP327691 VRL327673:VRL327691 WBH327673:WBH327691 WLD327673:WLD327691 WUZ327673:WUZ327691 P393209:P393227 IN393209:IN393227 SJ393209:SJ393227 ACF393209:ACF393227 AMB393209:AMB393227 AVX393209:AVX393227 BFT393209:BFT393227 BPP393209:BPP393227 BZL393209:BZL393227 CJH393209:CJH393227 CTD393209:CTD393227 DCZ393209:DCZ393227 DMV393209:DMV393227 DWR393209:DWR393227 EGN393209:EGN393227 EQJ393209:EQJ393227 FAF393209:FAF393227 FKB393209:FKB393227 FTX393209:FTX393227 GDT393209:GDT393227 GNP393209:GNP393227 GXL393209:GXL393227 HHH393209:HHH393227 HRD393209:HRD393227 IAZ393209:IAZ393227 IKV393209:IKV393227 IUR393209:IUR393227 JEN393209:JEN393227 JOJ393209:JOJ393227 JYF393209:JYF393227 KIB393209:KIB393227 KRX393209:KRX393227 LBT393209:LBT393227 LLP393209:LLP393227 LVL393209:LVL393227 MFH393209:MFH393227 MPD393209:MPD393227 MYZ393209:MYZ393227 NIV393209:NIV393227 NSR393209:NSR393227 OCN393209:OCN393227 OMJ393209:OMJ393227 OWF393209:OWF393227 PGB393209:PGB393227 PPX393209:PPX393227 PZT393209:PZT393227 QJP393209:QJP393227 QTL393209:QTL393227 RDH393209:RDH393227 RND393209:RND393227 RWZ393209:RWZ393227 SGV393209:SGV393227 SQR393209:SQR393227 TAN393209:TAN393227 TKJ393209:TKJ393227 TUF393209:TUF393227 UEB393209:UEB393227 UNX393209:UNX393227 UXT393209:UXT393227 VHP393209:VHP393227 VRL393209:VRL393227 WBH393209:WBH393227 WLD393209:WLD393227 WUZ393209:WUZ393227 P458745:P458763 IN458745:IN458763 SJ458745:SJ458763 ACF458745:ACF458763 AMB458745:AMB458763 AVX458745:AVX458763 BFT458745:BFT458763 BPP458745:BPP458763 BZL458745:BZL458763 CJH458745:CJH458763 CTD458745:CTD458763 DCZ458745:DCZ458763 DMV458745:DMV458763 DWR458745:DWR458763 EGN458745:EGN458763 EQJ458745:EQJ458763 FAF458745:FAF458763 FKB458745:FKB458763 FTX458745:FTX458763 GDT458745:GDT458763 GNP458745:GNP458763 GXL458745:GXL458763 HHH458745:HHH458763 HRD458745:HRD458763 IAZ458745:IAZ458763 IKV458745:IKV458763 IUR458745:IUR458763 JEN458745:JEN458763 JOJ458745:JOJ458763 JYF458745:JYF458763 KIB458745:KIB458763 KRX458745:KRX458763 LBT458745:LBT458763 LLP458745:LLP458763 LVL458745:LVL458763 MFH458745:MFH458763 MPD458745:MPD458763 MYZ458745:MYZ458763 NIV458745:NIV458763 NSR458745:NSR458763 OCN458745:OCN458763 OMJ458745:OMJ458763 OWF458745:OWF458763 PGB458745:PGB458763 PPX458745:PPX458763 PZT458745:PZT458763 QJP458745:QJP458763 QTL458745:QTL458763 RDH458745:RDH458763 RND458745:RND458763 RWZ458745:RWZ458763 SGV458745:SGV458763 SQR458745:SQR458763 TAN458745:TAN458763 TKJ458745:TKJ458763 TUF458745:TUF458763 UEB458745:UEB458763 UNX458745:UNX458763 UXT458745:UXT458763 VHP458745:VHP458763 VRL458745:VRL458763 WBH458745:WBH458763 WLD458745:WLD458763 WUZ458745:WUZ458763 P524281:P524299 IN524281:IN524299 SJ524281:SJ524299 ACF524281:ACF524299 AMB524281:AMB524299 AVX524281:AVX524299 BFT524281:BFT524299 BPP524281:BPP524299 BZL524281:BZL524299 CJH524281:CJH524299 CTD524281:CTD524299 DCZ524281:DCZ524299 DMV524281:DMV524299 DWR524281:DWR524299 EGN524281:EGN524299 EQJ524281:EQJ524299 FAF524281:FAF524299 FKB524281:FKB524299 FTX524281:FTX524299 GDT524281:GDT524299 GNP524281:GNP524299 GXL524281:GXL524299 HHH524281:HHH524299 HRD524281:HRD524299 IAZ524281:IAZ524299 IKV524281:IKV524299 IUR524281:IUR524299 JEN524281:JEN524299 JOJ524281:JOJ524299 JYF524281:JYF524299 KIB524281:KIB524299 KRX524281:KRX524299 LBT524281:LBT524299 LLP524281:LLP524299 LVL524281:LVL524299 MFH524281:MFH524299 MPD524281:MPD524299 MYZ524281:MYZ524299 NIV524281:NIV524299 NSR524281:NSR524299 OCN524281:OCN524299 OMJ524281:OMJ524299 OWF524281:OWF524299 PGB524281:PGB524299 PPX524281:PPX524299 PZT524281:PZT524299 QJP524281:QJP524299 QTL524281:QTL524299 RDH524281:RDH524299 RND524281:RND524299 RWZ524281:RWZ524299 SGV524281:SGV524299 SQR524281:SQR524299 TAN524281:TAN524299 TKJ524281:TKJ524299 TUF524281:TUF524299 UEB524281:UEB524299 UNX524281:UNX524299 UXT524281:UXT524299 VHP524281:VHP524299 VRL524281:VRL524299 WBH524281:WBH524299 WLD524281:WLD524299 WUZ524281:WUZ524299 P589817:P589835 IN589817:IN589835 SJ589817:SJ589835 ACF589817:ACF589835 AMB589817:AMB589835 AVX589817:AVX589835 BFT589817:BFT589835 BPP589817:BPP589835 BZL589817:BZL589835 CJH589817:CJH589835 CTD589817:CTD589835 DCZ589817:DCZ589835 DMV589817:DMV589835 DWR589817:DWR589835 EGN589817:EGN589835 EQJ589817:EQJ589835 FAF589817:FAF589835 FKB589817:FKB589835 FTX589817:FTX589835 GDT589817:GDT589835 GNP589817:GNP589835 GXL589817:GXL589835 HHH589817:HHH589835 HRD589817:HRD589835 IAZ589817:IAZ589835 IKV589817:IKV589835 IUR589817:IUR589835 JEN589817:JEN589835 JOJ589817:JOJ589835 JYF589817:JYF589835 KIB589817:KIB589835 KRX589817:KRX589835 LBT589817:LBT589835 LLP589817:LLP589835 LVL589817:LVL589835 MFH589817:MFH589835 MPD589817:MPD589835 MYZ589817:MYZ589835 NIV589817:NIV589835 NSR589817:NSR589835 OCN589817:OCN589835 OMJ589817:OMJ589835 OWF589817:OWF589835 PGB589817:PGB589835 PPX589817:PPX589835 PZT589817:PZT589835 QJP589817:QJP589835 QTL589817:QTL589835 RDH589817:RDH589835 RND589817:RND589835 RWZ589817:RWZ589835 SGV589817:SGV589835 SQR589817:SQR589835 TAN589817:TAN589835 TKJ589817:TKJ589835 TUF589817:TUF589835 UEB589817:UEB589835 UNX589817:UNX589835 UXT589817:UXT589835 VHP589817:VHP589835 VRL589817:VRL589835 WBH589817:WBH589835 WLD589817:WLD589835 WUZ589817:WUZ589835 P655353:P655371 IN655353:IN655371 SJ655353:SJ655371 ACF655353:ACF655371 AMB655353:AMB655371 AVX655353:AVX655371 BFT655353:BFT655371 BPP655353:BPP655371 BZL655353:BZL655371 CJH655353:CJH655371 CTD655353:CTD655371 DCZ655353:DCZ655371 DMV655353:DMV655371 DWR655353:DWR655371 EGN655353:EGN655371 EQJ655353:EQJ655371 FAF655353:FAF655371 FKB655353:FKB655371 FTX655353:FTX655371 GDT655353:GDT655371 GNP655353:GNP655371 GXL655353:GXL655371 HHH655353:HHH655371 HRD655353:HRD655371 IAZ655353:IAZ655371 IKV655353:IKV655371 IUR655353:IUR655371 JEN655353:JEN655371 JOJ655353:JOJ655371 JYF655353:JYF655371 KIB655353:KIB655371 KRX655353:KRX655371 LBT655353:LBT655371 LLP655353:LLP655371 LVL655353:LVL655371 MFH655353:MFH655371 MPD655353:MPD655371 MYZ655353:MYZ655371 NIV655353:NIV655371 NSR655353:NSR655371 OCN655353:OCN655371 OMJ655353:OMJ655371 OWF655353:OWF655371 PGB655353:PGB655371 PPX655353:PPX655371 PZT655353:PZT655371 QJP655353:QJP655371 QTL655353:QTL655371 RDH655353:RDH655371 RND655353:RND655371 RWZ655353:RWZ655371 SGV655353:SGV655371 SQR655353:SQR655371 TAN655353:TAN655371 TKJ655353:TKJ655371 TUF655353:TUF655371 UEB655353:UEB655371 UNX655353:UNX655371 UXT655353:UXT655371 VHP655353:VHP655371 VRL655353:VRL655371 WBH655353:WBH655371 WLD655353:WLD655371 WUZ655353:WUZ655371 P720889:P720907 IN720889:IN720907 SJ720889:SJ720907 ACF720889:ACF720907 AMB720889:AMB720907 AVX720889:AVX720907 BFT720889:BFT720907 BPP720889:BPP720907 BZL720889:BZL720907 CJH720889:CJH720907 CTD720889:CTD720907 DCZ720889:DCZ720907 DMV720889:DMV720907 DWR720889:DWR720907 EGN720889:EGN720907 EQJ720889:EQJ720907 FAF720889:FAF720907 FKB720889:FKB720907 FTX720889:FTX720907 GDT720889:GDT720907 GNP720889:GNP720907 GXL720889:GXL720907 HHH720889:HHH720907 HRD720889:HRD720907 IAZ720889:IAZ720907 IKV720889:IKV720907 IUR720889:IUR720907 JEN720889:JEN720907 JOJ720889:JOJ720907 JYF720889:JYF720907 KIB720889:KIB720907 KRX720889:KRX720907 LBT720889:LBT720907 LLP720889:LLP720907 LVL720889:LVL720907 MFH720889:MFH720907 MPD720889:MPD720907 MYZ720889:MYZ720907 NIV720889:NIV720907 NSR720889:NSR720907 OCN720889:OCN720907 OMJ720889:OMJ720907 OWF720889:OWF720907 PGB720889:PGB720907 PPX720889:PPX720907 PZT720889:PZT720907 QJP720889:QJP720907 QTL720889:QTL720907 RDH720889:RDH720907 RND720889:RND720907 RWZ720889:RWZ720907 SGV720889:SGV720907 SQR720889:SQR720907 TAN720889:TAN720907 TKJ720889:TKJ720907 TUF720889:TUF720907 UEB720889:UEB720907 UNX720889:UNX720907 UXT720889:UXT720907 VHP720889:VHP720907 VRL720889:VRL720907 WBH720889:WBH720907 WLD720889:WLD720907 WUZ720889:WUZ720907 P786425:P786443 IN786425:IN786443 SJ786425:SJ786443 ACF786425:ACF786443 AMB786425:AMB786443 AVX786425:AVX786443 BFT786425:BFT786443 BPP786425:BPP786443 BZL786425:BZL786443 CJH786425:CJH786443 CTD786425:CTD786443 DCZ786425:DCZ786443 DMV786425:DMV786443 DWR786425:DWR786443 EGN786425:EGN786443 EQJ786425:EQJ786443 FAF786425:FAF786443 FKB786425:FKB786443 FTX786425:FTX786443 GDT786425:GDT786443 GNP786425:GNP786443 GXL786425:GXL786443 HHH786425:HHH786443 HRD786425:HRD786443 IAZ786425:IAZ786443 IKV786425:IKV786443 IUR786425:IUR786443 JEN786425:JEN786443 JOJ786425:JOJ786443 JYF786425:JYF786443 KIB786425:KIB786443 KRX786425:KRX786443 LBT786425:LBT786443 LLP786425:LLP786443 LVL786425:LVL786443 MFH786425:MFH786443 MPD786425:MPD786443 MYZ786425:MYZ786443 NIV786425:NIV786443 NSR786425:NSR786443 OCN786425:OCN786443 OMJ786425:OMJ786443 OWF786425:OWF786443 PGB786425:PGB786443 PPX786425:PPX786443 PZT786425:PZT786443 QJP786425:QJP786443 QTL786425:QTL786443 RDH786425:RDH786443 RND786425:RND786443 RWZ786425:RWZ786443 SGV786425:SGV786443 SQR786425:SQR786443 TAN786425:TAN786443 TKJ786425:TKJ786443 TUF786425:TUF786443 UEB786425:UEB786443 UNX786425:UNX786443 UXT786425:UXT786443 VHP786425:VHP786443 VRL786425:VRL786443 WBH786425:WBH786443 WLD786425:WLD786443 WUZ786425:WUZ786443 P851961:P851979 IN851961:IN851979 SJ851961:SJ851979 ACF851961:ACF851979 AMB851961:AMB851979 AVX851961:AVX851979 BFT851961:BFT851979 BPP851961:BPP851979 BZL851961:BZL851979 CJH851961:CJH851979 CTD851961:CTD851979 DCZ851961:DCZ851979 DMV851961:DMV851979 DWR851961:DWR851979 EGN851961:EGN851979 EQJ851961:EQJ851979 FAF851961:FAF851979 FKB851961:FKB851979 FTX851961:FTX851979 GDT851961:GDT851979 GNP851961:GNP851979 GXL851961:GXL851979 HHH851961:HHH851979 HRD851961:HRD851979 IAZ851961:IAZ851979 IKV851961:IKV851979 IUR851961:IUR851979 JEN851961:JEN851979 JOJ851961:JOJ851979 JYF851961:JYF851979 KIB851961:KIB851979 KRX851961:KRX851979 LBT851961:LBT851979 LLP851961:LLP851979 LVL851961:LVL851979 MFH851961:MFH851979 MPD851961:MPD851979 MYZ851961:MYZ851979 NIV851961:NIV851979 NSR851961:NSR851979 OCN851961:OCN851979 OMJ851961:OMJ851979 OWF851961:OWF851979 PGB851961:PGB851979 PPX851961:PPX851979 PZT851961:PZT851979 QJP851961:QJP851979 QTL851961:QTL851979 RDH851961:RDH851979 RND851961:RND851979 RWZ851961:RWZ851979 SGV851961:SGV851979 SQR851961:SQR851979 TAN851961:TAN851979 TKJ851961:TKJ851979 TUF851961:TUF851979 UEB851961:UEB851979 UNX851961:UNX851979 UXT851961:UXT851979 VHP851961:VHP851979 VRL851961:VRL851979 WBH851961:WBH851979 WLD851961:WLD851979 WUZ851961:WUZ851979 P917497:P917515 IN917497:IN917515 SJ917497:SJ917515 ACF917497:ACF917515 AMB917497:AMB917515 AVX917497:AVX917515 BFT917497:BFT917515 BPP917497:BPP917515 BZL917497:BZL917515 CJH917497:CJH917515 CTD917497:CTD917515 DCZ917497:DCZ917515 DMV917497:DMV917515 DWR917497:DWR917515 EGN917497:EGN917515 EQJ917497:EQJ917515 FAF917497:FAF917515 FKB917497:FKB917515 FTX917497:FTX917515 GDT917497:GDT917515 GNP917497:GNP917515 GXL917497:GXL917515 HHH917497:HHH917515 HRD917497:HRD917515 IAZ917497:IAZ917515 IKV917497:IKV917515 IUR917497:IUR917515 JEN917497:JEN917515 JOJ917497:JOJ917515 JYF917497:JYF917515 KIB917497:KIB917515 KRX917497:KRX917515 LBT917497:LBT917515 LLP917497:LLP917515 LVL917497:LVL917515 MFH917497:MFH917515 MPD917497:MPD917515 MYZ917497:MYZ917515 NIV917497:NIV917515 NSR917497:NSR917515 OCN917497:OCN917515 OMJ917497:OMJ917515 OWF917497:OWF917515 PGB917497:PGB917515 PPX917497:PPX917515 PZT917497:PZT917515 QJP917497:QJP917515 QTL917497:QTL917515 RDH917497:RDH917515 RND917497:RND917515 RWZ917497:RWZ917515 SGV917497:SGV917515 SQR917497:SQR917515 TAN917497:TAN917515 TKJ917497:TKJ917515 TUF917497:TUF917515 UEB917497:UEB917515 UNX917497:UNX917515 UXT917497:UXT917515 VHP917497:VHP917515 VRL917497:VRL917515 WBH917497:WBH917515 WLD917497:WLD917515 WUZ917497:WUZ917515 P983033:P983051 IN983033:IN983051 SJ983033:SJ983051 ACF983033:ACF983051 AMB983033:AMB983051 AVX983033:AVX983051 BFT983033:BFT983051 BPP983033:BPP983051 BZL983033:BZL983051 CJH983033:CJH983051 CTD983033:CTD983051 DCZ983033:DCZ983051 DMV983033:DMV983051 DWR983033:DWR983051 EGN983033:EGN983051 EQJ983033:EQJ983051 FAF983033:FAF983051 FKB983033:FKB983051 FTX983033:FTX983051 GDT983033:GDT983051 GNP983033:GNP983051 GXL983033:GXL983051 HHH983033:HHH983051 HRD983033:HRD983051 IAZ983033:IAZ983051 IKV983033:IKV983051 IUR983033:IUR983051 JEN983033:JEN983051 JOJ983033:JOJ983051 JYF983033:JYF983051 KIB983033:KIB983051 KRX983033:KRX983051 LBT983033:LBT983051 LLP983033:LLP983051 LVL983033:LVL983051 MFH983033:MFH983051 MPD983033:MPD983051 MYZ983033:MYZ983051 NIV983033:NIV983051 NSR983033:NSR983051 OCN983033:OCN983051 OMJ983033:OMJ983051 OWF983033:OWF983051 PGB983033:PGB983051 PPX983033:PPX983051 PZT983033:PZT983051 QJP983033:QJP983051 QTL983033:QTL983051 RDH983033:RDH983051 RND983033:RND983051 RWZ983033:RWZ983051 SGV983033:SGV983051 SQR983033:SQR983051 TAN983033:TAN983051 TKJ983033:TKJ983051 TUF983033:TUF983051 UEB983033:UEB983051 UNX983033:UNX983051 UXT983033:UXT983051 VHP983033:VHP983051 VRL983033:VRL983051 WBH983033:WBH983051 WLD983033:WLD983051 WUZ983033:WUZ983051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29:IQ65547 SM65529:SM65547 ACI65529:ACI65547 AME65529:AME65547 AWA65529:AWA65547 BFW65529:BFW65547 BPS65529:BPS65547 BZO65529:BZO65547 CJK65529:CJK65547 CTG65529:CTG65547 DDC65529:DDC65547 DMY65529:DMY65547 DWU65529:DWU65547 EGQ65529:EGQ65547 EQM65529:EQM65547 FAI65529:FAI65547 FKE65529:FKE65547 FUA65529:FUA65547 GDW65529:GDW65547 GNS65529:GNS65547 GXO65529:GXO65547 HHK65529:HHK65547 HRG65529:HRG65547 IBC65529:IBC65547 IKY65529:IKY65547 IUU65529:IUU65547 JEQ65529:JEQ65547 JOM65529:JOM65547 JYI65529:JYI65547 KIE65529:KIE65547 KSA65529:KSA65547 LBW65529:LBW65547 LLS65529:LLS65547 LVO65529:LVO65547 MFK65529:MFK65547 MPG65529:MPG65547 MZC65529:MZC65547 NIY65529:NIY65547 NSU65529:NSU65547 OCQ65529:OCQ65547 OMM65529:OMM65547 OWI65529:OWI65547 PGE65529:PGE65547 PQA65529:PQA65547 PZW65529:PZW65547 QJS65529:QJS65547 QTO65529:QTO65547 RDK65529:RDK65547 RNG65529:RNG65547 RXC65529:RXC65547 SGY65529:SGY65547 SQU65529:SQU65547 TAQ65529:TAQ65547 TKM65529:TKM65547 TUI65529:TUI65547 UEE65529:UEE65547 UOA65529:UOA65547 UXW65529:UXW65547 VHS65529:VHS65547 VRO65529:VRO65547 WBK65529:WBK65547 WLG65529:WLG65547 WVC65529:WVC65547 IQ131065:IQ131083 SM131065:SM131083 ACI131065:ACI131083 AME131065:AME131083 AWA131065:AWA131083 BFW131065:BFW131083 BPS131065:BPS131083 BZO131065:BZO131083 CJK131065:CJK131083 CTG131065:CTG131083 DDC131065:DDC131083 DMY131065:DMY131083 DWU131065:DWU131083 EGQ131065:EGQ131083 EQM131065:EQM131083 FAI131065:FAI131083 FKE131065:FKE131083 FUA131065:FUA131083 GDW131065:GDW131083 GNS131065:GNS131083 GXO131065:GXO131083 HHK131065:HHK131083 HRG131065:HRG131083 IBC131065:IBC131083 IKY131065:IKY131083 IUU131065:IUU131083 JEQ131065:JEQ131083 JOM131065:JOM131083 JYI131065:JYI131083 KIE131065:KIE131083 KSA131065:KSA131083 LBW131065:LBW131083 LLS131065:LLS131083 LVO131065:LVO131083 MFK131065:MFK131083 MPG131065:MPG131083 MZC131065:MZC131083 NIY131065:NIY131083 NSU131065:NSU131083 OCQ131065:OCQ131083 OMM131065:OMM131083 OWI131065:OWI131083 PGE131065:PGE131083 PQA131065:PQA131083 PZW131065:PZW131083 QJS131065:QJS131083 QTO131065:QTO131083 RDK131065:RDK131083 RNG131065:RNG131083 RXC131065:RXC131083 SGY131065:SGY131083 SQU131065:SQU131083 TAQ131065:TAQ131083 TKM131065:TKM131083 TUI131065:TUI131083 UEE131065:UEE131083 UOA131065:UOA131083 UXW131065:UXW131083 VHS131065:VHS131083 VRO131065:VRO131083 WBK131065:WBK131083 WLG131065:WLG131083 WVC131065:WVC131083 IQ196601:IQ196619 SM196601:SM196619 ACI196601:ACI196619 AME196601:AME196619 AWA196601:AWA196619 BFW196601:BFW196619 BPS196601:BPS196619 BZO196601:BZO196619 CJK196601:CJK196619 CTG196601:CTG196619 DDC196601:DDC196619 DMY196601:DMY196619 DWU196601:DWU196619 EGQ196601:EGQ196619 EQM196601:EQM196619 FAI196601:FAI196619 FKE196601:FKE196619 FUA196601:FUA196619 GDW196601:GDW196619 GNS196601:GNS196619 GXO196601:GXO196619 HHK196601:HHK196619 HRG196601:HRG196619 IBC196601:IBC196619 IKY196601:IKY196619 IUU196601:IUU196619 JEQ196601:JEQ196619 JOM196601:JOM196619 JYI196601:JYI196619 KIE196601:KIE196619 KSA196601:KSA196619 LBW196601:LBW196619 LLS196601:LLS196619 LVO196601:LVO196619 MFK196601:MFK196619 MPG196601:MPG196619 MZC196601:MZC196619 NIY196601:NIY196619 NSU196601:NSU196619 OCQ196601:OCQ196619 OMM196601:OMM196619 OWI196601:OWI196619 PGE196601:PGE196619 PQA196601:PQA196619 PZW196601:PZW196619 QJS196601:QJS196619 QTO196601:QTO196619 RDK196601:RDK196619 RNG196601:RNG196619 RXC196601:RXC196619 SGY196601:SGY196619 SQU196601:SQU196619 TAQ196601:TAQ196619 TKM196601:TKM196619 TUI196601:TUI196619 UEE196601:UEE196619 UOA196601:UOA196619 UXW196601:UXW196619 VHS196601:VHS196619 VRO196601:VRO196619 WBK196601:WBK196619 WLG196601:WLG196619 WVC196601:WVC196619 IQ262137:IQ262155 SM262137:SM262155 ACI262137:ACI262155 AME262137:AME262155 AWA262137:AWA262155 BFW262137:BFW262155 BPS262137:BPS262155 BZO262137:BZO262155 CJK262137:CJK262155 CTG262137:CTG262155 DDC262137:DDC262155 DMY262137:DMY262155 DWU262137:DWU262155 EGQ262137:EGQ262155 EQM262137:EQM262155 FAI262137:FAI262155 FKE262137:FKE262155 FUA262137:FUA262155 GDW262137:GDW262155 GNS262137:GNS262155 GXO262137:GXO262155 HHK262137:HHK262155 HRG262137:HRG262155 IBC262137:IBC262155 IKY262137:IKY262155 IUU262137:IUU262155 JEQ262137:JEQ262155 JOM262137:JOM262155 JYI262137:JYI262155 KIE262137:KIE262155 KSA262137:KSA262155 LBW262137:LBW262155 LLS262137:LLS262155 LVO262137:LVO262155 MFK262137:MFK262155 MPG262137:MPG262155 MZC262137:MZC262155 NIY262137:NIY262155 NSU262137:NSU262155 OCQ262137:OCQ262155 OMM262137:OMM262155 OWI262137:OWI262155 PGE262137:PGE262155 PQA262137:PQA262155 PZW262137:PZW262155 QJS262137:QJS262155 QTO262137:QTO262155 RDK262137:RDK262155 RNG262137:RNG262155 RXC262137:RXC262155 SGY262137:SGY262155 SQU262137:SQU262155 TAQ262137:TAQ262155 TKM262137:TKM262155 TUI262137:TUI262155 UEE262137:UEE262155 UOA262137:UOA262155 UXW262137:UXW262155 VHS262137:VHS262155 VRO262137:VRO262155 WBK262137:WBK262155 WLG262137:WLG262155 WVC262137:WVC262155 IQ327673:IQ327691 SM327673:SM327691 ACI327673:ACI327691 AME327673:AME327691 AWA327673:AWA327691 BFW327673:BFW327691 BPS327673:BPS327691 BZO327673:BZO327691 CJK327673:CJK327691 CTG327673:CTG327691 DDC327673:DDC327691 DMY327673:DMY327691 DWU327673:DWU327691 EGQ327673:EGQ327691 EQM327673:EQM327691 FAI327673:FAI327691 FKE327673:FKE327691 FUA327673:FUA327691 GDW327673:GDW327691 GNS327673:GNS327691 GXO327673:GXO327691 HHK327673:HHK327691 HRG327673:HRG327691 IBC327673:IBC327691 IKY327673:IKY327691 IUU327673:IUU327691 JEQ327673:JEQ327691 JOM327673:JOM327691 JYI327673:JYI327691 KIE327673:KIE327691 KSA327673:KSA327691 LBW327673:LBW327691 LLS327673:LLS327691 LVO327673:LVO327691 MFK327673:MFK327691 MPG327673:MPG327691 MZC327673:MZC327691 NIY327673:NIY327691 NSU327673:NSU327691 OCQ327673:OCQ327691 OMM327673:OMM327691 OWI327673:OWI327691 PGE327673:PGE327691 PQA327673:PQA327691 PZW327673:PZW327691 QJS327673:QJS327691 QTO327673:QTO327691 RDK327673:RDK327691 RNG327673:RNG327691 RXC327673:RXC327691 SGY327673:SGY327691 SQU327673:SQU327691 TAQ327673:TAQ327691 TKM327673:TKM327691 TUI327673:TUI327691 UEE327673:UEE327691 UOA327673:UOA327691 UXW327673:UXW327691 VHS327673:VHS327691 VRO327673:VRO327691 WBK327673:WBK327691 WLG327673:WLG327691 WVC327673:WVC327691 IQ393209:IQ393227 SM393209:SM393227 ACI393209:ACI393227 AME393209:AME393227 AWA393209:AWA393227 BFW393209:BFW393227 BPS393209:BPS393227 BZO393209:BZO393227 CJK393209:CJK393227 CTG393209:CTG393227 DDC393209:DDC393227 DMY393209:DMY393227 DWU393209:DWU393227 EGQ393209:EGQ393227 EQM393209:EQM393227 FAI393209:FAI393227 FKE393209:FKE393227 FUA393209:FUA393227 GDW393209:GDW393227 GNS393209:GNS393227 GXO393209:GXO393227 HHK393209:HHK393227 HRG393209:HRG393227 IBC393209:IBC393227 IKY393209:IKY393227 IUU393209:IUU393227 JEQ393209:JEQ393227 JOM393209:JOM393227 JYI393209:JYI393227 KIE393209:KIE393227 KSA393209:KSA393227 LBW393209:LBW393227 LLS393209:LLS393227 LVO393209:LVO393227 MFK393209:MFK393227 MPG393209:MPG393227 MZC393209:MZC393227 NIY393209:NIY393227 NSU393209:NSU393227 OCQ393209:OCQ393227 OMM393209:OMM393227 OWI393209:OWI393227 PGE393209:PGE393227 PQA393209:PQA393227 PZW393209:PZW393227 QJS393209:QJS393227 QTO393209:QTO393227 RDK393209:RDK393227 RNG393209:RNG393227 RXC393209:RXC393227 SGY393209:SGY393227 SQU393209:SQU393227 TAQ393209:TAQ393227 TKM393209:TKM393227 TUI393209:TUI393227 UEE393209:UEE393227 UOA393209:UOA393227 UXW393209:UXW393227 VHS393209:VHS393227 VRO393209:VRO393227 WBK393209:WBK393227 WLG393209:WLG393227 WVC393209:WVC393227 IQ458745:IQ458763 SM458745:SM458763 ACI458745:ACI458763 AME458745:AME458763 AWA458745:AWA458763 BFW458745:BFW458763 BPS458745:BPS458763 BZO458745:BZO458763 CJK458745:CJK458763 CTG458745:CTG458763 DDC458745:DDC458763 DMY458745:DMY458763 DWU458745:DWU458763 EGQ458745:EGQ458763 EQM458745:EQM458763 FAI458745:FAI458763 FKE458745:FKE458763 FUA458745:FUA458763 GDW458745:GDW458763 GNS458745:GNS458763 GXO458745:GXO458763 HHK458745:HHK458763 HRG458745:HRG458763 IBC458745:IBC458763 IKY458745:IKY458763 IUU458745:IUU458763 JEQ458745:JEQ458763 JOM458745:JOM458763 JYI458745:JYI458763 KIE458745:KIE458763 KSA458745:KSA458763 LBW458745:LBW458763 LLS458745:LLS458763 LVO458745:LVO458763 MFK458745:MFK458763 MPG458745:MPG458763 MZC458745:MZC458763 NIY458745:NIY458763 NSU458745:NSU458763 OCQ458745:OCQ458763 OMM458745:OMM458763 OWI458745:OWI458763 PGE458745:PGE458763 PQA458745:PQA458763 PZW458745:PZW458763 QJS458745:QJS458763 QTO458745:QTO458763 RDK458745:RDK458763 RNG458745:RNG458763 RXC458745:RXC458763 SGY458745:SGY458763 SQU458745:SQU458763 TAQ458745:TAQ458763 TKM458745:TKM458763 TUI458745:TUI458763 UEE458745:UEE458763 UOA458745:UOA458763 UXW458745:UXW458763 VHS458745:VHS458763 VRO458745:VRO458763 WBK458745:WBK458763 WLG458745:WLG458763 WVC458745:WVC458763 IQ524281:IQ524299 SM524281:SM524299 ACI524281:ACI524299 AME524281:AME524299 AWA524281:AWA524299 BFW524281:BFW524299 BPS524281:BPS524299 BZO524281:BZO524299 CJK524281:CJK524299 CTG524281:CTG524299 DDC524281:DDC524299 DMY524281:DMY524299 DWU524281:DWU524299 EGQ524281:EGQ524299 EQM524281:EQM524299 FAI524281:FAI524299 FKE524281:FKE524299 FUA524281:FUA524299 GDW524281:GDW524299 GNS524281:GNS524299 GXO524281:GXO524299 HHK524281:HHK524299 HRG524281:HRG524299 IBC524281:IBC524299 IKY524281:IKY524299 IUU524281:IUU524299 JEQ524281:JEQ524299 JOM524281:JOM524299 JYI524281:JYI524299 KIE524281:KIE524299 KSA524281:KSA524299 LBW524281:LBW524299 LLS524281:LLS524299 LVO524281:LVO524299 MFK524281:MFK524299 MPG524281:MPG524299 MZC524281:MZC524299 NIY524281:NIY524299 NSU524281:NSU524299 OCQ524281:OCQ524299 OMM524281:OMM524299 OWI524281:OWI524299 PGE524281:PGE524299 PQA524281:PQA524299 PZW524281:PZW524299 QJS524281:QJS524299 QTO524281:QTO524299 RDK524281:RDK524299 RNG524281:RNG524299 RXC524281:RXC524299 SGY524281:SGY524299 SQU524281:SQU524299 TAQ524281:TAQ524299 TKM524281:TKM524299 TUI524281:TUI524299 UEE524281:UEE524299 UOA524281:UOA524299 UXW524281:UXW524299 VHS524281:VHS524299 VRO524281:VRO524299 WBK524281:WBK524299 WLG524281:WLG524299 WVC524281:WVC524299 IQ589817:IQ589835 SM589817:SM589835 ACI589817:ACI589835 AME589817:AME589835 AWA589817:AWA589835 BFW589817:BFW589835 BPS589817:BPS589835 BZO589817:BZO589835 CJK589817:CJK589835 CTG589817:CTG589835 DDC589817:DDC589835 DMY589817:DMY589835 DWU589817:DWU589835 EGQ589817:EGQ589835 EQM589817:EQM589835 FAI589817:FAI589835 FKE589817:FKE589835 FUA589817:FUA589835 GDW589817:GDW589835 GNS589817:GNS589835 GXO589817:GXO589835 HHK589817:HHK589835 HRG589817:HRG589835 IBC589817:IBC589835 IKY589817:IKY589835 IUU589817:IUU589835 JEQ589817:JEQ589835 JOM589817:JOM589835 JYI589817:JYI589835 KIE589817:KIE589835 KSA589817:KSA589835 LBW589817:LBW589835 LLS589817:LLS589835 LVO589817:LVO589835 MFK589817:MFK589835 MPG589817:MPG589835 MZC589817:MZC589835 NIY589817:NIY589835 NSU589817:NSU589835 OCQ589817:OCQ589835 OMM589817:OMM589835 OWI589817:OWI589835 PGE589817:PGE589835 PQA589817:PQA589835 PZW589817:PZW589835 QJS589817:QJS589835 QTO589817:QTO589835 RDK589817:RDK589835 RNG589817:RNG589835 RXC589817:RXC589835 SGY589817:SGY589835 SQU589817:SQU589835 TAQ589817:TAQ589835 TKM589817:TKM589835 TUI589817:TUI589835 UEE589817:UEE589835 UOA589817:UOA589835 UXW589817:UXW589835 VHS589817:VHS589835 VRO589817:VRO589835 WBK589817:WBK589835 WLG589817:WLG589835 WVC589817:WVC589835 IQ655353:IQ655371 SM655353:SM655371 ACI655353:ACI655371 AME655353:AME655371 AWA655353:AWA655371 BFW655353:BFW655371 BPS655353:BPS655371 BZO655353:BZO655371 CJK655353:CJK655371 CTG655353:CTG655371 DDC655353:DDC655371 DMY655353:DMY655371 DWU655353:DWU655371 EGQ655353:EGQ655371 EQM655353:EQM655371 FAI655353:FAI655371 FKE655353:FKE655371 FUA655353:FUA655371 GDW655353:GDW655371 GNS655353:GNS655371 GXO655353:GXO655371 HHK655353:HHK655371 HRG655353:HRG655371 IBC655353:IBC655371 IKY655353:IKY655371 IUU655353:IUU655371 JEQ655353:JEQ655371 JOM655353:JOM655371 JYI655353:JYI655371 KIE655353:KIE655371 KSA655353:KSA655371 LBW655353:LBW655371 LLS655353:LLS655371 LVO655353:LVO655371 MFK655353:MFK655371 MPG655353:MPG655371 MZC655353:MZC655371 NIY655353:NIY655371 NSU655353:NSU655371 OCQ655353:OCQ655371 OMM655353:OMM655371 OWI655353:OWI655371 PGE655353:PGE655371 PQA655353:PQA655371 PZW655353:PZW655371 QJS655353:QJS655371 QTO655353:QTO655371 RDK655353:RDK655371 RNG655353:RNG655371 RXC655353:RXC655371 SGY655353:SGY655371 SQU655353:SQU655371 TAQ655353:TAQ655371 TKM655353:TKM655371 TUI655353:TUI655371 UEE655353:UEE655371 UOA655353:UOA655371 UXW655353:UXW655371 VHS655353:VHS655371 VRO655353:VRO655371 WBK655353:WBK655371 WLG655353:WLG655371 WVC655353:WVC655371 IQ720889:IQ720907 SM720889:SM720907 ACI720889:ACI720907 AME720889:AME720907 AWA720889:AWA720907 BFW720889:BFW720907 BPS720889:BPS720907 BZO720889:BZO720907 CJK720889:CJK720907 CTG720889:CTG720907 DDC720889:DDC720907 DMY720889:DMY720907 DWU720889:DWU720907 EGQ720889:EGQ720907 EQM720889:EQM720907 FAI720889:FAI720907 FKE720889:FKE720907 FUA720889:FUA720907 GDW720889:GDW720907 GNS720889:GNS720907 GXO720889:GXO720907 HHK720889:HHK720907 HRG720889:HRG720907 IBC720889:IBC720907 IKY720889:IKY720907 IUU720889:IUU720907 JEQ720889:JEQ720907 JOM720889:JOM720907 JYI720889:JYI720907 KIE720889:KIE720907 KSA720889:KSA720907 LBW720889:LBW720907 LLS720889:LLS720907 LVO720889:LVO720907 MFK720889:MFK720907 MPG720889:MPG720907 MZC720889:MZC720907 NIY720889:NIY720907 NSU720889:NSU720907 OCQ720889:OCQ720907 OMM720889:OMM720907 OWI720889:OWI720907 PGE720889:PGE720907 PQA720889:PQA720907 PZW720889:PZW720907 QJS720889:QJS720907 QTO720889:QTO720907 RDK720889:RDK720907 RNG720889:RNG720907 RXC720889:RXC720907 SGY720889:SGY720907 SQU720889:SQU720907 TAQ720889:TAQ720907 TKM720889:TKM720907 TUI720889:TUI720907 UEE720889:UEE720907 UOA720889:UOA720907 UXW720889:UXW720907 VHS720889:VHS720907 VRO720889:VRO720907 WBK720889:WBK720907 WLG720889:WLG720907 WVC720889:WVC720907 IQ786425:IQ786443 SM786425:SM786443 ACI786425:ACI786443 AME786425:AME786443 AWA786425:AWA786443 BFW786425:BFW786443 BPS786425:BPS786443 BZO786425:BZO786443 CJK786425:CJK786443 CTG786425:CTG786443 DDC786425:DDC786443 DMY786425:DMY786443 DWU786425:DWU786443 EGQ786425:EGQ786443 EQM786425:EQM786443 FAI786425:FAI786443 FKE786425:FKE786443 FUA786425:FUA786443 GDW786425:GDW786443 GNS786425:GNS786443 GXO786425:GXO786443 HHK786425:HHK786443 HRG786425:HRG786443 IBC786425:IBC786443 IKY786425:IKY786443 IUU786425:IUU786443 JEQ786425:JEQ786443 JOM786425:JOM786443 JYI786425:JYI786443 KIE786425:KIE786443 KSA786425:KSA786443 LBW786425:LBW786443 LLS786425:LLS786443 LVO786425:LVO786443 MFK786425:MFK786443 MPG786425:MPG786443 MZC786425:MZC786443 NIY786425:NIY786443 NSU786425:NSU786443 OCQ786425:OCQ786443 OMM786425:OMM786443 OWI786425:OWI786443 PGE786425:PGE786443 PQA786425:PQA786443 PZW786425:PZW786443 QJS786425:QJS786443 QTO786425:QTO786443 RDK786425:RDK786443 RNG786425:RNG786443 RXC786425:RXC786443 SGY786425:SGY786443 SQU786425:SQU786443 TAQ786425:TAQ786443 TKM786425:TKM786443 TUI786425:TUI786443 UEE786425:UEE786443 UOA786425:UOA786443 UXW786425:UXW786443 VHS786425:VHS786443 VRO786425:VRO786443 WBK786425:WBK786443 WLG786425:WLG786443 WVC786425:WVC786443 IQ851961:IQ851979 SM851961:SM851979 ACI851961:ACI851979 AME851961:AME851979 AWA851961:AWA851979 BFW851961:BFW851979 BPS851961:BPS851979 BZO851961:BZO851979 CJK851961:CJK851979 CTG851961:CTG851979 DDC851961:DDC851979 DMY851961:DMY851979 DWU851961:DWU851979 EGQ851961:EGQ851979 EQM851961:EQM851979 FAI851961:FAI851979 FKE851961:FKE851979 FUA851961:FUA851979 GDW851961:GDW851979 GNS851961:GNS851979 GXO851961:GXO851979 HHK851961:HHK851979 HRG851961:HRG851979 IBC851961:IBC851979 IKY851961:IKY851979 IUU851961:IUU851979 JEQ851961:JEQ851979 JOM851961:JOM851979 JYI851961:JYI851979 KIE851961:KIE851979 KSA851961:KSA851979 LBW851961:LBW851979 LLS851961:LLS851979 LVO851961:LVO851979 MFK851961:MFK851979 MPG851961:MPG851979 MZC851961:MZC851979 NIY851961:NIY851979 NSU851961:NSU851979 OCQ851961:OCQ851979 OMM851961:OMM851979 OWI851961:OWI851979 PGE851961:PGE851979 PQA851961:PQA851979 PZW851961:PZW851979 QJS851961:QJS851979 QTO851961:QTO851979 RDK851961:RDK851979 RNG851961:RNG851979 RXC851961:RXC851979 SGY851961:SGY851979 SQU851961:SQU851979 TAQ851961:TAQ851979 TKM851961:TKM851979 TUI851961:TUI851979 UEE851961:UEE851979 UOA851961:UOA851979 UXW851961:UXW851979 VHS851961:VHS851979 VRO851961:VRO851979 WBK851961:WBK851979 WLG851961:WLG851979 WVC851961:WVC851979 IQ917497:IQ917515 SM917497:SM917515 ACI917497:ACI917515 AME917497:AME917515 AWA917497:AWA917515 BFW917497:BFW917515 BPS917497:BPS917515 BZO917497:BZO917515 CJK917497:CJK917515 CTG917497:CTG917515 DDC917497:DDC917515 DMY917497:DMY917515 DWU917497:DWU917515 EGQ917497:EGQ917515 EQM917497:EQM917515 FAI917497:FAI917515 FKE917497:FKE917515 FUA917497:FUA917515 GDW917497:GDW917515 GNS917497:GNS917515 GXO917497:GXO917515 HHK917497:HHK917515 HRG917497:HRG917515 IBC917497:IBC917515 IKY917497:IKY917515 IUU917497:IUU917515 JEQ917497:JEQ917515 JOM917497:JOM917515 JYI917497:JYI917515 KIE917497:KIE917515 KSA917497:KSA917515 LBW917497:LBW917515 LLS917497:LLS917515 LVO917497:LVO917515 MFK917497:MFK917515 MPG917497:MPG917515 MZC917497:MZC917515 NIY917497:NIY917515 NSU917497:NSU917515 OCQ917497:OCQ917515 OMM917497:OMM917515 OWI917497:OWI917515 PGE917497:PGE917515 PQA917497:PQA917515 PZW917497:PZW917515 QJS917497:QJS917515 QTO917497:QTO917515 RDK917497:RDK917515 RNG917497:RNG917515 RXC917497:RXC917515 SGY917497:SGY917515 SQU917497:SQU917515 TAQ917497:TAQ917515 TKM917497:TKM917515 TUI917497:TUI917515 UEE917497:UEE917515 UOA917497:UOA917515 UXW917497:UXW917515 VHS917497:VHS917515 VRO917497:VRO917515 WBK917497:WBK917515 WLG917497:WLG917515 WVC917497:WVC917515 IQ983033:IQ983051 SM983033:SM983051 ACI983033:ACI983051 AME983033:AME983051 AWA983033:AWA983051 BFW983033:BFW983051 BPS983033:BPS983051 BZO983033:BZO983051 CJK983033:CJK983051 CTG983033:CTG983051 DDC983033:DDC983051 DMY983033:DMY983051 DWU983033:DWU983051 EGQ983033:EGQ983051 EQM983033:EQM983051 FAI983033:FAI983051 FKE983033:FKE983051 FUA983033:FUA983051 GDW983033:GDW983051 GNS983033:GNS983051 GXO983033:GXO983051 HHK983033:HHK983051 HRG983033:HRG983051 IBC983033:IBC983051 IKY983033:IKY983051 IUU983033:IUU983051 JEQ983033:JEQ983051 JOM983033:JOM983051 JYI983033:JYI983051 KIE983033:KIE983051 KSA983033:KSA983051 LBW983033:LBW983051 LLS983033:LLS983051 LVO983033:LVO983051 MFK983033:MFK983051 MPG983033:MPG983051 MZC983033:MZC983051 NIY983033:NIY983051 NSU983033:NSU983051 OCQ983033:OCQ983051 OMM983033:OMM983051 OWI983033:OWI983051 PGE983033:PGE983051 PQA983033:PQA983051 PZW983033:PZW983051 QJS983033:QJS983051 QTO983033:QTO983051 RDK983033:RDK983051 RNG983033:RNG983051 RXC983033:RXC983051 SGY983033:SGY983051 SQU983033:SQU983051 TAQ983033:TAQ983051 TKM983033:TKM983051 TUI983033:TUI983051 UEE983033:UEE983051 UOA983033:UOA983051 UXW983033:UXW983051 VHS983033:VHS983051 VRO983033:VRO983051 WBK983033:WBK983051 WLG983033:WLG983051" xr:uid="{00000000-0002-0000-0200-000003000000}">
      <formula1>"AC,DC"</formula1>
    </dataValidation>
    <dataValidation type="list" allowBlank="1" showInputMessage="1" showErrorMessage="1" sqref="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JJ65529:JJ65547 TF65529:TF65547 ADB65529:ADB65547 AMX65529:AMX65547 AWT65529:AWT65547 BGP65529:BGP65547 BQL65529:BQL65547 CAH65529:CAH65547 CKD65529:CKD65547 CTZ65529:CTZ65547 DDV65529:DDV65547 DNR65529:DNR65547 DXN65529:DXN65547 EHJ65529:EHJ65547 ERF65529:ERF65547 FBB65529:FBB65547 FKX65529:FKX65547 FUT65529:FUT65547 GEP65529:GEP65547 GOL65529:GOL65547 GYH65529:GYH65547 HID65529:HID65547 HRZ65529:HRZ65547 IBV65529:IBV65547 ILR65529:ILR65547 IVN65529:IVN65547 JFJ65529:JFJ65547 JPF65529:JPF65547 JZB65529:JZB65547 KIX65529:KIX65547 KST65529:KST65547 LCP65529:LCP65547 LML65529:LML65547 LWH65529:LWH65547 MGD65529:MGD65547 MPZ65529:MPZ65547 MZV65529:MZV65547 NJR65529:NJR65547 NTN65529:NTN65547 ODJ65529:ODJ65547 ONF65529:ONF65547 OXB65529:OXB65547 PGX65529:PGX65547 PQT65529:PQT65547 QAP65529:QAP65547 QKL65529:QKL65547 QUH65529:QUH65547 RED65529:RED65547 RNZ65529:RNZ65547 RXV65529:RXV65547 SHR65529:SHR65547 SRN65529:SRN65547 TBJ65529:TBJ65547 TLF65529:TLF65547 TVB65529:TVB65547 UEX65529:UEX65547 UOT65529:UOT65547 UYP65529:UYP65547 VIL65529:VIL65547 VSH65529:VSH65547 WCD65529:WCD65547 WLZ65529:WLZ65547 WVV65529:WVV65547 JJ131065:JJ131083 TF131065:TF131083 ADB131065:ADB131083 AMX131065:AMX131083 AWT131065:AWT131083 BGP131065:BGP131083 BQL131065:BQL131083 CAH131065:CAH131083 CKD131065:CKD131083 CTZ131065:CTZ131083 DDV131065:DDV131083 DNR131065:DNR131083 DXN131065:DXN131083 EHJ131065:EHJ131083 ERF131065:ERF131083 FBB131065:FBB131083 FKX131065:FKX131083 FUT131065:FUT131083 GEP131065:GEP131083 GOL131065:GOL131083 GYH131065:GYH131083 HID131065:HID131083 HRZ131065:HRZ131083 IBV131065:IBV131083 ILR131065:ILR131083 IVN131065:IVN131083 JFJ131065:JFJ131083 JPF131065:JPF131083 JZB131065:JZB131083 KIX131065:KIX131083 KST131065:KST131083 LCP131065:LCP131083 LML131065:LML131083 LWH131065:LWH131083 MGD131065:MGD131083 MPZ131065:MPZ131083 MZV131065:MZV131083 NJR131065:NJR131083 NTN131065:NTN131083 ODJ131065:ODJ131083 ONF131065:ONF131083 OXB131065:OXB131083 PGX131065:PGX131083 PQT131065:PQT131083 QAP131065:QAP131083 QKL131065:QKL131083 QUH131065:QUH131083 RED131065:RED131083 RNZ131065:RNZ131083 RXV131065:RXV131083 SHR131065:SHR131083 SRN131065:SRN131083 TBJ131065:TBJ131083 TLF131065:TLF131083 TVB131065:TVB131083 UEX131065:UEX131083 UOT131065:UOT131083 UYP131065:UYP131083 VIL131065:VIL131083 VSH131065:VSH131083 WCD131065:WCD131083 WLZ131065:WLZ131083 WVV131065:WVV131083 JJ196601:JJ196619 TF196601:TF196619 ADB196601:ADB196619 AMX196601:AMX196619 AWT196601:AWT196619 BGP196601:BGP196619 BQL196601:BQL196619 CAH196601:CAH196619 CKD196601:CKD196619 CTZ196601:CTZ196619 DDV196601:DDV196619 DNR196601:DNR196619 DXN196601:DXN196619 EHJ196601:EHJ196619 ERF196601:ERF196619 FBB196601:FBB196619 FKX196601:FKX196619 FUT196601:FUT196619 GEP196601:GEP196619 GOL196601:GOL196619 GYH196601:GYH196619 HID196601:HID196619 HRZ196601:HRZ196619 IBV196601:IBV196619 ILR196601:ILR196619 IVN196601:IVN196619 JFJ196601:JFJ196619 JPF196601:JPF196619 JZB196601:JZB196619 KIX196601:KIX196619 KST196601:KST196619 LCP196601:LCP196619 LML196601:LML196619 LWH196601:LWH196619 MGD196601:MGD196619 MPZ196601:MPZ196619 MZV196601:MZV196619 NJR196601:NJR196619 NTN196601:NTN196619 ODJ196601:ODJ196619 ONF196601:ONF196619 OXB196601:OXB196619 PGX196601:PGX196619 PQT196601:PQT196619 QAP196601:QAP196619 QKL196601:QKL196619 QUH196601:QUH196619 RED196601:RED196619 RNZ196601:RNZ196619 RXV196601:RXV196619 SHR196601:SHR196619 SRN196601:SRN196619 TBJ196601:TBJ196619 TLF196601:TLF196619 TVB196601:TVB196619 UEX196601:UEX196619 UOT196601:UOT196619 UYP196601:UYP196619 VIL196601:VIL196619 VSH196601:VSH196619 WCD196601:WCD196619 WLZ196601:WLZ196619 WVV196601:WVV196619 JJ262137:JJ262155 TF262137:TF262155 ADB262137:ADB262155 AMX262137:AMX262155 AWT262137:AWT262155 BGP262137:BGP262155 BQL262137:BQL262155 CAH262137:CAH262155 CKD262137:CKD262155 CTZ262137:CTZ262155 DDV262137:DDV262155 DNR262137:DNR262155 DXN262137:DXN262155 EHJ262137:EHJ262155 ERF262137:ERF262155 FBB262137:FBB262155 FKX262137:FKX262155 FUT262137:FUT262155 GEP262137:GEP262155 GOL262137:GOL262155 GYH262137:GYH262155 HID262137:HID262155 HRZ262137:HRZ262155 IBV262137:IBV262155 ILR262137:ILR262155 IVN262137:IVN262155 JFJ262137:JFJ262155 JPF262137:JPF262155 JZB262137:JZB262155 KIX262137:KIX262155 KST262137:KST262155 LCP262137:LCP262155 LML262137:LML262155 LWH262137:LWH262155 MGD262137:MGD262155 MPZ262137:MPZ262155 MZV262137:MZV262155 NJR262137:NJR262155 NTN262137:NTN262155 ODJ262137:ODJ262155 ONF262137:ONF262155 OXB262137:OXB262155 PGX262137:PGX262155 PQT262137:PQT262155 QAP262137:QAP262155 QKL262137:QKL262155 QUH262137:QUH262155 RED262137:RED262155 RNZ262137:RNZ262155 RXV262137:RXV262155 SHR262137:SHR262155 SRN262137:SRN262155 TBJ262137:TBJ262155 TLF262137:TLF262155 TVB262137:TVB262155 UEX262137:UEX262155 UOT262137:UOT262155 UYP262137:UYP262155 VIL262137:VIL262155 VSH262137:VSH262155 WCD262137:WCD262155 WLZ262137:WLZ262155 WVV262137:WVV262155 JJ327673:JJ327691 TF327673:TF327691 ADB327673:ADB327691 AMX327673:AMX327691 AWT327673:AWT327691 BGP327673:BGP327691 BQL327673:BQL327691 CAH327673:CAH327691 CKD327673:CKD327691 CTZ327673:CTZ327691 DDV327673:DDV327691 DNR327673:DNR327691 DXN327673:DXN327691 EHJ327673:EHJ327691 ERF327673:ERF327691 FBB327673:FBB327691 FKX327673:FKX327691 FUT327673:FUT327691 GEP327673:GEP327691 GOL327673:GOL327691 GYH327673:GYH327691 HID327673:HID327691 HRZ327673:HRZ327691 IBV327673:IBV327691 ILR327673:ILR327691 IVN327673:IVN327691 JFJ327673:JFJ327691 JPF327673:JPF327691 JZB327673:JZB327691 KIX327673:KIX327691 KST327673:KST327691 LCP327673:LCP327691 LML327673:LML327691 LWH327673:LWH327691 MGD327673:MGD327691 MPZ327673:MPZ327691 MZV327673:MZV327691 NJR327673:NJR327691 NTN327673:NTN327691 ODJ327673:ODJ327691 ONF327673:ONF327691 OXB327673:OXB327691 PGX327673:PGX327691 PQT327673:PQT327691 QAP327673:QAP327691 QKL327673:QKL327691 QUH327673:QUH327691 RED327673:RED327691 RNZ327673:RNZ327691 RXV327673:RXV327691 SHR327673:SHR327691 SRN327673:SRN327691 TBJ327673:TBJ327691 TLF327673:TLF327691 TVB327673:TVB327691 UEX327673:UEX327691 UOT327673:UOT327691 UYP327673:UYP327691 VIL327673:VIL327691 VSH327673:VSH327691 WCD327673:WCD327691 WLZ327673:WLZ327691 WVV327673:WVV327691 JJ393209:JJ393227 TF393209:TF393227 ADB393209:ADB393227 AMX393209:AMX393227 AWT393209:AWT393227 BGP393209:BGP393227 BQL393209:BQL393227 CAH393209:CAH393227 CKD393209:CKD393227 CTZ393209:CTZ393227 DDV393209:DDV393227 DNR393209:DNR393227 DXN393209:DXN393227 EHJ393209:EHJ393227 ERF393209:ERF393227 FBB393209:FBB393227 FKX393209:FKX393227 FUT393209:FUT393227 GEP393209:GEP393227 GOL393209:GOL393227 GYH393209:GYH393227 HID393209:HID393227 HRZ393209:HRZ393227 IBV393209:IBV393227 ILR393209:ILR393227 IVN393209:IVN393227 JFJ393209:JFJ393227 JPF393209:JPF393227 JZB393209:JZB393227 KIX393209:KIX393227 KST393209:KST393227 LCP393209:LCP393227 LML393209:LML393227 LWH393209:LWH393227 MGD393209:MGD393227 MPZ393209:MPZ393227 MZV393209:MZV393227 NJR393209:NJR393227 NTN393209:NTN393227 ODJ393209:ODJ393227 ONF393209:ONF393227 OXB393209:OXB393227 PGX393209:PGX393227 PQT393209:PQT393227 QAP393209:QAP393227 QKL393209:QKL393227 QUH393209:QUH393227 RED393209:RED393227 RNZ393209:RNZ393227 RXV393209:RXV393227 SHR393209:SHR393227 SRN393209:SRN393227 TBJ393209:TBJ393227 TLF393209:TLF393227 TVB393209:TVB393227 UEX393209:UEX393227 UOT393209:UOT393227 UYP393209:UYP393227 VIL393209:VIL393227 VSH393209:VSH393227 WCD393209:WCD393227 WLZ393209:WLZ393227 WVV393209:WVV393227 JJ458745:JJ458763 TF458745:TF458763 ADB458745:ADB458763 AMX458745:AMX458763 AWT458745:AWT458763 BGP458745:BGP458763 BQL458745:BQL458763 CAH458745:CAH458763 CKD458745:CKD458763 CTZ458745:CTZ458763 DDV458745:DDV458763 DNR458745:DNR458763 DXN458745:DXN458763 EHJ458745:EHJ458763 ERF458745:ERF458763 FBB458745:FBB458763 FKX458745:FKX458763 FUT458745:FUT458763 GEP458745:GEP458763 GOL458745:GOL458763 GYH458745:GYH458763 HID458745:HID458763 HRZ458745:HRZ458763 IBV458745:IBV458763 ILR458745:ILR458763 IVN458745:IVN458763 JFJ458745:JFJ458763 JPF458745:JPF458763 JZB458745:JZB458763 KIX458745:KIX458763 KST458745:KST458763 LCP458745:LCP458763 LML458745:LML458763 LWH458745:LWH458763 MGD458745:MGD458763 MPZ458745:MPZ458763 MZV458745:MZV458763 NJR458745:NJR458763 NTN458745:NTN458763 ODJ458745:ODJ458763 ONF458745:ONF458763 OXB458745:OXB458763 PGX458745:PGX458763 PQT458745:PQT458763 QAP458745:QAP458763 QKL458745:QKL458763 QUH458745:QUH458763 RED458745:RED458763 RNZ458745:RNZ458763 RXV458745:RXV458763 SHR458745:SHR458763 SRN458745:SRN458763 TBJ458745:TBJ458763 TLF458745:TLF458763 TVB458745:TVB458763 UEX458745:UEX458763 UOT458745:UOT458763 UYP458745:UYP458763 VIL458745:VIL458763 VSH458745:VSH458763 WCD458745:WCD458763 WLZ458745:WLZ458763 WVV458745:WVV458763 JJ524281:JJ524299 TF524281:TF524299 ADB524281:ADB524299 AMX524281:AMX524299 AWT524281:AWT524299 BGP524281:BGP524299 BQL524281:BQL524299 CAH524281:CAH524299 CKD524281:CKD524299 CTZ524281:CTZ524299 DDV524281:DDV524299 DNR524281:DNR524299 DXN524281:DXN524299 EHJ524281:EHJ524299 ERF524281:ERF524299 FBB524281:FBB524299 FKX524281:FKX524299 FUT524281:FUT524299 GEP524281:GEP524299 GOL524281:GOL524299 GYH524281:GYH524299 HID524281:HID524299 HRZ524281:HRZ524299 IBV524281:IBV524299 ILR524281:ILR524299 IVN524281:IVN524299 JFJ524281:JFJ524299 JPF524281:JPF524299 JZB524281:JZB524299 KIX524281:KIX524299 KST524281:KST524299 LCP524281:LCP524299 LML524281:LML524299 LWH524281:LWH524299 MGD524281:MGD524299 MPZ524281:MPZ524299 MZV524281:MZV524299 NJR524281:NJR524299 NTN524281:NTN524299 ODJ524281:ODJ524299 ONF524281:ONF524299 OXB524281:OXB524299 PGX524281:PGX524299 PQT524281:PQT524299 QAP524281:QAP524299 QKL524281:QKL524299 QUH524281:QUH524299 RED524281:RED524299 RNZ524281:RNZ524299 RXV524281:RXV524299 SHR524281:SHR524299 SRN524281:SRN524299 TBJ524281:TBJ524299 TLF524281:TLF524299 TVB524281:TVB524299 UEX524281:UEX524299 UOT524281:UOT524299 UYP524281:UYP524299 VIL524281:VIL524299 VSH524281:VSH524299 WCD524281:WCD524299 WLZ524281:WLZ524299 WVV524281:WVV524299 JJ589817:JJ589835 TF589817:TF589835 ADB589817:ADB589835 AMX589817:AMX589835 AWT589817:AWT589835 BGP589817:BGP589835 BQL589817:BQL589835 CAH589817:CAH589835 CKD589817:CKD589835 CTZ589817:CTZ589835 DDV589817:DDV589835 DNR589817:DNR589835 DXN589817:DXN589835 EHJ589817:EHJ589835 ERF589817:ERF589835 FBB589817:FBB589835 FKX589817:FKX589835 FUT589817:FUT589835 GEP589817:GEP589835 GOL589817:GOL589835 GYH589817:GYH589835 HID589817:HID589835 HRZ589817:HRZ589835 IBV589817:IBV589835 ILR589817:ILR589835 IVN589817:IVN589835 JFJ589817:JFJ589835 JPF589817:JPF589835 JZB589817:JZB589835 KIX589817:KIX589835 KST589817:KST589835 LCP589817:LCP589835 LML589817:LML589835 LWH589817:LWH589835 MGD589817:MGD589835 MPZ589817:MPZ589835 MZV589817:MZV589835 NJR589817:NJR589835 NTN589817:NTN589835 ODJ589817:ODJ589835 ONF589817:ONF589835 OXB589817:OXB589835 PGX589817:PGX589835 PQT589817:PQT589835 QAP589817:QAP589835 QKL589817:QKL589835 QUH589817:QUH589835 RED589817:RED589835 RNZ589817:RNZ589835 RXV589817:RXV589835 SHR589817:SHR589835 SRN589817:SRN589835 TBJ589817:TBJ589835 TLF589817:TLF589835 TVB589817:TVB589835 UEX589817:UEX589835 UOT589817:UOT589835 UYP589817:UYP589835 VIL589817:VIL589835 VSH589817:VSH589835 WCD589817:WCD589835 WLZ589817:WLZ589835 WVV589817:WVV589835 JJ655353:JJ655371 TF655353:TF655371 ADB655353:ADB655371 AMX655353:AMX655371 AWT655353:AWT655371 BGP655353:BGP655371 BQL655353:BQL655371 CAH655353:CAH655371 CKD655353:CKD655371 CTZ655353:CTZ655371 DDV655353:DDV655371 DNR655353:DNR655371 DXN655353:DXN655371 EHJ655353:EHJ655371 ERF655353:ERF655371 FBB655353:FBB655371 FKX655353:FKX655371 FUT655353:FUT655371 GEP655353:GEP655371 GOL655353:GOL655371 GYH655353:GYH655371 HID655353:HID655371 HRZ655353:HRZ655371 IBV655353:IBV655371 ILR655353:ILR655371 IVN655353:IVN655371 JFJ655353:JFJ655371 JPF655353:JPF655371 JZB655353:JZB655371 KIX655353:KIX655371 KST655353:KST655371 LCP655353:LCP655371 LML655353:LML655371 LWH655353:LWH655371 MGD655353:MGD655371 MPZ655353:MPZ655371 MZV655353:MZV655371 NJR655353:NJR655371 NTN655353:NTN655371 ODJ655353:ODJ655371 ONF655353:ONF655371 OXB655353:OXB655371 PGX655353:PGX655371 PQT655353:PQT655371 QAP655353:QAP655371 QKL655353:QKL655371 QUH655353:QUH655371 RED655353:RED655371 RNZ655353:RNZ655371 RXV655353:RXV655371 SHR655353:SHR655371 SRN655353:SRN655371 TBJ655353:TBJ655371 TLF655353:TLF655371 TVB655353:TVB655371 UEX655353:UEX655371 UOT655353:UOT655371 UYP655353:UYP655371 VIL655353:VIL655371 VSH655353:VSH655371 WCD655353:WCD655371 WLZ655353:WLZ655371 WVV655353:WVV655371 JJ720889:JJ720907 TF720889:TF720907 ADB720889:ADB720907 AMX720889:AMX720907 AWT720889:AWT720907 BGP720889:BGP720907 BQL720889:BQL720907 CAH720889:CAH720907 CKD720889:CKD720907 CTZ720889:CTZ720907 DDV720889:DDV720907 DNR720889:DNR720907 DXN720889:DXN720907 EHJ720889:EHJ720907 ERF720889:ERF720907 FBB720889:FBB720907 FKX720889:FKX720907 FUT720889:FUT720907 GEP720889:GEP720907 GOL720889:GOL720907 GYH720889:GYH720907 HID720889:HID720907 HRZ720889:HRZ720907 IBV720889:IBV720907 ILR720889:ILR720907 IVN720889:IVN720907 JFJ720889:JFJ720907 JPF720889:JPF720907 JZB720889:JZB720907 KIX720889:KIX720907 KST720889:KST720907 LCP720889:LCP720907 LML720889:LML720907 LWH720889:LWH720907 MGD720889:MGD720907 MPZ720889:MPZ720907 MZV720889:MZV720907 NJR720889:NJR720907 NTN720889:NTN720907 ODJ720889:ODJ720907 ONF720889:ONF720907 OXB720889:OXB720907 PGX720889:PGX720907 PQT720889:PQT720907 QAP720889:QAP720907 QKL720889:QKL720907 QUH720889:QUH720907 RED720889:RED720907 RNZ720889:RNZ720907 RXV720889:RXV720907 SHR720889:SHR720907 SRN720889:SRN720907 TBJ720889:TBJ720907 TLF720889:TLF720907 TVB720889:TVB720907 UEX720889:UEX720907 UOT720889:UOT720907 UYP720889:UYP720907 VIL720889:VIL720907 VSH720889:VSH720907 WCD720889:WCD720907 WLZ720889:WLZ720907 WVV720889:WVV720907 JJ786425:JJ786443 TF786425:TF786443 ADB786425:ADB786443 AMX786425:AMX786443 AWT786425:AWT786443 BGP786425:BGP786443 BQL786425:BQL786443 CAH786425:CAH786443 CKD786425:CKD786443 CTZ786425:CTZ786443 DDV786425:DDV786443 DNR786425:DNR786443 DXN786425:DXN786443 EHJ786425:EHJ786443 ERF786425:ERF786443 FBB786425:FBB786443 FKX786425:FKX786443 FUT786425:FUT786443 GEP786425:GEP786443 GOL786425:GOL786443 GYH786425:GYH786443 HID786425:HID786443 HRZ786425:HRZ786443 IBV786425:IBV786443 ILR786425:ILR786443 IVN786425:IVN786443 JFJ786425:JFJ786443 JPF786425:JPF786443 JZB786425:JZB786443 KIX786425:KIX786443 KST786425:KST786443 LCP786425:LCP786443 LML786425:LML786443 LWH786425:LWH786443 MGD786425:MGD786443 MPZ786425:MPZ786443 MZV786425:MZV786443 NJR786425:NJR786443 NTN786425:NTN786443 ODJ786425:ODJ786443 ONF786425:ONF786443 OXB786425:OXB786443 PGX786425:PGX786443 PQT786425:PQT786443 QAP786425:QAP786443 QKL786425:QKL786443 QUH786425:QUH786443 RED786425:RED786443 RNZ786425:RNZ786443 RXV786425:RXV786443 SHR786425:SHR786443 SRN786425:SRN786443 TBJ786425:TBJ786443 TLF786425:TLF786443 TVB786425:TVB786443 UEX786425:UEX786443 UOT786425:UOT786443 UYP786425:UYP786443 VIL786425:VIL786443 VSH786425:VSH786443 WCD786425:WCD786443 WLZ786425:WLZ786443 WVV786425:WVV786443 JJ851961:JJ851979 TF851961:TF851979 ADB851961:ADB851979 AMX851961:AMX851979 AWT851961:AWT851979 BGP851961:BGP851979 BQL851961:BQL851979 CAH851961:CAH851979 CKD851961:CKD851979 CTZ851961:CTZ851979 DDV851961:DDV851979 DNR851961:DNR851979 DXN851961:DXN851979 EHJ851961:EHJ851979 ERF851961:ERF851979 FBB851961:FBB851979 FKX851961:FKX851979 FUT851961:FUT851979 GEP851961:GEP851979 GOL851961:GOL851979 GYH851961:GYH851979 HID851961:HID851979 HRZ851961:HRZ851979 IBV851961:IBV851979 ILR851961:ILR851979 IVN851961:IVN851979 JFJ851961:JFJ851979 JPF851961:JPF851979 JZB851961:JZB851979 KIX851961:KIX851979 KST851961:KST851979 LCP851961:LCP851979 LML851961:LML851979 LWH851961:LWH851979 MGD851961:MGD851979 MPZ851961:MPZ851979 MZV851961:MZV851979 NJR851961:NJR851979 NTN851961:NTN851979 ODJ851961:ODJ851979 ONF851961:ONF851979 OXB851961:OXB851979 PGX851961:PGX851979 PQT851961:PQT851979 QAP851961:QAP851979 QKL851961:QKL851979 QUH851961:QUH851979 RED851961:RED851979 RNZ851961:RNZ851979 RXV851961:RXV851979 SHR851961:SHR851979 SRN851961:SRN851979 TBJ851961:TBJ851979 TLF851961:TLF851979 TVB851961:TVB851979 UEX851961:UEX851979 UOT851961:UOT851979 UYP851961:UYP851979 VIL851961:VIL851979 VSH851961:VSH851979 WCD851961:WCD851979 WLZ851961:WLZ851979 WVV851961:WVV851979 JJ917497:JJ917515 TF917497:TF917515 ADB917497:ADB917515 AMX917497:AMX917515 AWT917497:AWT917515 BGP917497:BGP917515 BQL917497:BQL917515 CAH917497:CAH917515 CKD917497:CKD917515 CTZ917497:CTZ917515 DDV917497:DDV917515 DNR917497:DNR917515 DXN917497:DXN917515 EHJ917497:EHJ917515 ERF917497:ERF917515 FBB917497:FBB917515 FKX917497:FKX917515 FUT917497:FUT917515 GEP917497:GEP917515 GOL917497:GOL917515 GYH917497:GYH917515 HID917497:HID917515 HRZ917497:HRZ917515 IBV917497:IBV917515 ILR917497:ILR917515 IVN917497:IVN917515 JFJ917497:JFJ917515 JPF917497:JPF917515 JZB917497:JZB917515 KIX917497:KIX917515 KST917497:KST917515 LCP917497:LCP917515 LML917497:LML917515 LWH917497:LWH917515 MGD917497:MGD917515 MPZ917497:MPZ917515 MZV917497:MZV917515 NJR917497:NJR917515 NTN917497:NTN917515 ODJ917497:ODJ917515 ONF917497:ONF917515 OXB917497:OXB917515 PGX917497:PGX917515 PQT917497:PQT917515 QAP917497:QAP917515 QKL917497:QKL917515 QUH917497:QUH917515 RED917497:RED917515 RNZ917497:RNZ917515 RXV917497:RXV917515 SHR917497:SHR917515 SRN917497:SRN917515 TBJ917497:TBJ917515 TLF917497:TLF917515 TVB917497:TVB917515 UEX917497:UEX917515 UOT917497:UOT917515 UYP917497:UYP917515 VIL917497:VIL917515 VSH917497:VSH917515 WCD917497:WCD917515 WLZ917497:WLZ917515 WVV917497:WVV917515 JJ983033:JJ983051 TF983033:TF983051 ADB983033:ADB983051 AMX983033:AMX983051 AWT983033:AWT983051 BGP983033:BGP983051 BQL983033:BQL983051 CAH983033:CAH983051 CKD983033:CKD983051 CTZ983033:CTZ983051 DDV983033:DDV983051 DNR983033:DNR983051 DXN983033:DXN983051 EHJ983033:EHJ983051 ERF983033:ERF983051 FBB983033:FBB983051 FKX983033:FKX983051 FUT983033:FUT983051 GEP983033:GEP983051 GOL983033:GOL983051 GYH983033:GYH983051 HID983033:HID983051 HRZ983033:HRZ983051 IBV983033:IBV983051 ILR983033:ILR983051 IVN983033:IVN983051 JFJ983033:JFJ983051 JPF983033:JPF983051 JZB983033:JZB983051 KIX983033:KIX983051 KST983033:KST983051 LCP983033:LCP983051 LML983033:LML983051 LWH983033:LWH983051 MGD983033:MGD983051 MPZ983033:MPZ983051 MZV983033:MZV983051 NJR983033:NJR983051 NTN983033:NTN983051 ODJ983033:ODJ983051 ONF983033:ONF983051 OXB983033:OXB983051 PGX983033:PGX983051 PQT983033:PQT983051 QAP983033:QAP983051 QKL983033:QKL983051 QUH983033:QUH983051 RED983033:RED983051 RNZ983033:RNZ983051 RXV983033:RXV983051 SHR983033:SHR983051 SRN983033:SRN983051 TBJ983033:TBJ983051 TLF983033:TLF983051 TVB983033:TVB983051 UEX983033:UEX983051 UOT983033:UOT983051 UYP983033:UYP983051 VIL983033:VIL983051 VSH983033:VSH983051 WCD983033:WCD983051 WLZ983033:WLZ983051 WVV983033:WVV983051" xr:uid="{00000000-0002-0000-0200-000004000000}">
      <formula1>"By-pass complet, By-pass incomplet, Pas de By-pass"</formula1>
    </dataValidation>
    <dataValidation type="list" allowBlank="1" showInputMessage="1" showErrorMessage="1" sqref="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I65529:JI65547 TE65529:TE65547 ADA65529:ADA65547 AMW65529:AMW65547 AWS65529:AWS65547 BGO65529:BGO65547 BQK65529:BQK65547 CAG65529:CAG65547 CKC65529:CKC65547 CTY65529:CTY65547 DDU65529:DDU65547 DNQ65529:DNQ65547 DXM65529:DXM65547 EHI65529:EHI65547 ERE65529:ERE65547 FBA65529:FBA65547 FKW65529:FKW65547 FUS65529:FUS65547 GEO65529:GEO65547 GOK65529:GOK65547 GYG65529:GYG65547 HIC65529:HIC65547 HRY65529:HRY65547 IBU65529:IBU65547 ILQ65529:ILQ65547 IVM65529:IVM65547 JFI65529:JFI65547 JPE65529:JPE65547 JZA65529:JZA65547 KIW65529:KIW65547 KSS65529:KSS65547 LCO65529:LCO65547 LMK65529:LMK65547 LWG65529:LWG65547 MGC65529:MGC65547 MPY65529:MPY65547 MZU65529:MZU65547 NJQ65529:NJQ65547 NTM65529:NTM65547 ODI65529:ODI65547 ONE65529:ONE65547 OXA65529:OXA65547 PGW65529:PGW65547 PQS65529:PQS65547 QAO65529:QAO65547 QKK65529:QKK65547 QUG65529:QUG65547 REC65529:REC65547 RNY65529:RNY65547 RXU65529:RXU65547 SHQ65529:SHQ65547 SRM65529:SRM65547 TBI65529:TBI65547 TLE65529:TLE65547 TVA65529:TVA65547 UEW65529:UEW65547 UOS65529:UOS65547 UYO65529:UYO65547 VIK65529:VIK65547 VSG65529:VSG65547 WCC65529:WCC65547 WLY65529:WLY65547 WVU65529:WVU65547 JI131065:JI131083 TE131065:TE131083 ADA131065:ADA131083 AMW131065:AMW131083 AWS131065:AWS131083 BGO131065:BGO131083 BQK131065:BQK131083 CAG131065:CAG131083 CKC131065:CKC131083 CTY131065:CTY131083 DDU131065:DDU131083 DNQ131065:DNQ131083 DXM131065:DXM131083 EHI131065:EHI131083 ERE131065:ERE131083 FBA131065:FBA131083 FKW131065:FKW131083 FUS131065:FUS131083 GEO131065:GEO131083 GOK131065:GOK131083 GYG131065:GYG131083 HIC131065:HIC131083 HRY131065:HRY131083 IBU131065:IBU131083 ILQ131065:ILQ131083 IVM131065:IVM131083 JFI131065:JFI131083 JPE131065:JPE131083 JZA131065:JZA131083 KIW131065:KIW131083 KSS131065:KSS131083 LCO131065:LCO131083 LMK131065:LMK131083 LWG131065:LWG131083 MGC131065:MGC131083 MPY131065:MPY131083 MZU131065:MZU131083 NJQ131065:NJQ131083 NTM131065:NTM131083 ODI131065:ODI131083 ONE131065:ONE131083 OXA131065:OXA131083 PGW131065:PGW131083 PQS131065:PQS131083 QAO131065:QAO131083 QKK131065:QKK131083 QUG131065:QUG131083 REC131065:REC131083 RNY131065:RNY131083 RXU131065:RXU131083 SHQ131065:SHQ131083 SRM131065:SRM131083 TBI131065:TBI131083 TLE131065:TLE131083 TVA131065:TVA131083 UEW131065:UEW131083 UOS131065:UOS131083 UYO131065:UYO131083 VIK131065:VIK131083 VSG131065:VSG131083 WCC131065:WCC131083 WLY131065:WLY131083 WVU131065:WVU131083 JI196601:JI196619 TE196601:TE196619 ADA196601:ADA196619 AMW196601:AMW196619 AWS196601:AWS196619 BGO196601:BGO196619 BQK196601:BQK196619 CAG196601:CAG196619 CKC196601:CKC196619 CTY196601:CTY196619 DDU196601:DDU196619 DNQ196601:DNQ196619 DXM196601:DXM196619 EHI196601:EHI196619 ERE196601:ERE196619 FBA196601:FBA196619 FKW196601:FKW196619 FUS196601:FUS196619 GEO196601:GEO196619 GOK196601:GOK196619 GYG196601:GYG196619 HIC196601:HIC196619 HRY196601:HRY196619 IBU196601:IBU196619 ILQ196601:ILQ196619 IVM196601:IVM196619 JFI196601:JFI196619 JPE196601:JPE196619 JZA196601:JZA196619 KIW196601:KIW196619 KSS196601:KSS196619 LCO196601:LCO196619 LMK196601:LMK196619 LWG196601:LWG196619 MGC196601:MGC196619 MPY196601:MPY196619 MZU196601:MZU196619 NJQ196601:NJQ196619 NTM196601:NTM196619 ODI196601:ODI196619 ONE196601:ONE196619 OXA196601:OXA196619 PGW196601:PGW196619 PQS196601:PQS196619 QAO196601:QAO196619 QKK196601:QKK196619 QUG196601:QUG196619 REC196601:REC196619 RNY196601:RNY196619 RXU196601:RXU196619 SHQ196601:SHQ196619 SRM196601:SRM196619 TBI196601:TBI196619 TLE196601:TLE196619 TVA196601:TVA196619 UEW196601:UEW196619 UOS196601:UOS196619 UYO196601:UYO196619 VIK196601:VIK196619 VSG196601:VSG196619 WCC196601:WCC196619 WLY196601:WLY196619 WVU196601:WVU196619 JI262137:JI262155 TE262137:TE262155 ADA262137:ADA262155 AMW262137:AMW262155 AWS262137:AWS262155 BGO262137:BGO262155 BQK262137:BQK262155 CAG262137:CAG262155 CKC262137:CKC262155 CTY262137:CTY262155 DDU262137:DDU262155 DNQ262137:DNQ262155 DXM262137:DXM262155 EHI262137:EHI262155 ERE262137:ERE262155 FBA262137:FBA262155 FKW262137:FKW262155 FUS262137:FUS262155 GEO262137:GEO262155 GOK262137:GOK262155 GYG262137:GYG262155 HIC262137:HIC262155 HRY262137:HRY262155 IBU262137:IBU262155 ILQ262137:ILQ262155 IVM262137:IVM262155 JFI262137:JFI262155 JPE262137:JPE262155 JZA262137:JZA262155 KIW262137:KIW262155 KSS262137:KSS262155 LCO262137:LCO262155 LMK262137:LMK262155 LWG262137:LWG262155 MGC262137:MGC262155 MPY262137:MPY262155 MZU262137:MZU262155 NJQ262137:NJQ262155 NTM262137:NTM262155 ODI262137:ODI262155 ONE262137:ONE262155 OXA262137:OXA262155 PGW262137:PGW262155 PQS262137:PQS262155 QAO262137:QAO262155 QKK262137:QKK262155 QUG262137:QUG262155 REC262137:REC262155 RNY262137:RNY262155 RXU262137:RXU262155 SHQ262137:SHQ262155 SRM262137:SRM262155 TBI262137:TBI262155 TLE262137:TLE262155 TVA262137:TVA262155 UEW262137:UEW262155 UOS262137:UOS262155 UYO262137:UYO262155 VIK262137:VIK262155 VSG262137:VSG262155 WCC262137:WCC262155 WLY262137:WLY262155 WVU262137:WVU262155 JI327673:JI327691 TE327673:TE327691 ADA327673:ADA327691 AMW327673:AMW327691 AWS327673:AWS327691 BGO327673:BGO327691 BQK327673:BQK327691 CAG327673:CAG327691 CKC327673:CKC327691 CTY327673:CTY327691 DDU327673:DDU327691 DNQ327673:DNQ327691 DXM327673:DXM327691 EHI327673:EHI327691 ERE327673:ERE327691 FBA327673:FBA327691 FKW327673:FKW327691 FUS327673:FUS327691 GEO327673:GEO327691 GOK327673:GOK327691 GYG327673:GYG327691 HIC327673:HIC327691 HRY327673:HRY327691 IBU327673:IBU327691 ILQ327673:ILQ327691 IVM327673:IVM327691 JFI327673:JFI327691 JPE327673:JPE327691 JZA327673:JZA327691 KIW327673:KIW327691 KSS327673:KSS327691 LCO327673:LCO327691 LMK327673:LMK327691 LWG327673:LWG327691 MGC327673:MGC327691 MPY327673:MPY327691 MZU327673:MZU327691 NJQ327673:NJQ327691 NTM327673:NTM327691 ODI327673:ODI327691 ONE327673:ONE327691 OXA327673:OXA327691 PGW327673:PGW327691 PQS327673:PQS327691 QAO327673:QAO327691 QKK327673:QKK327691 QUG327673:QUG327691 REC327673:REC327691 RNY327673:RNY327691 RXU327673:RXU327691 SHQ327673:SHQ327691 SRM327673:SRM327691 TBI327673:TBI327691 TLE327673:TLE327691 TVA327673:TVA327691 UEW327673:UEW327691 UOS327673:UOS327691 UYO327673:UYO327691 VIK327673:VIK327691 VSG327673:VSG327691 WCC327673:WCC327691 WLY327673:WLY327691 WVU327673:WVU327691 JI393209:JI393227 TE393209:TE393227 ADA393209:ADA393227 AMW393209:AMW393227 AWS393209:AWS393227 BGO393209:BGO393227 BQK393209:BQK393227 CAG393209:CAG393227 CKC393209:CKC393227 CTY393209:CTY393227 DDU393209:DDU393227 DNQ393209:DNQ393227 DXM393209:DXM393227 EHI393209:EHI393227 ERE393209:ERE393227 FBA393209:FBA393227 FKW393209:FKW393227 FUS393209:FUS393227 GEO393209:GEO393227 GOK393209:GOK393227 GYG393209:GYG393227 HIC393209:HIC393227 HRY393209:HRY393227 IBU393209:IBU393227 ILQ393209:ILQ393227 IVM393209:IVM393227 JFI393209:JFI393227 JPE393209:JPE393227 JZA393209:JZA393227 KIW393209:KIW393227 KSS393209:KSS393227 LCO393209:LCO393227 LMK393209:LMK393227 LWG393209:LWG393227 MGC393209:MGC393227 MPY393209:MPY393227 MZU393209:MZU393227 NJQ393209:NJQ393227 NTM393209:NTM393227 ODI393209:ODI393227 ONE393209:ONE393227 OXA393209:OXA393227 PGW393209:PGW393227 PQS393209:PQS393227 QAO393209:QAO393227 QKK393209:QKK393227 QUG393209:QUG393227 REC393209:REC393227 RNY393209:RNY393227 RXU393209:RXU393227 SHQ393209:SHQ393227 SRM393209:SRM393227 TBI393209:TBI393227 TLE393209:TLE393227 TVA393209:TVA393227 UEW393209:UEW393227 UOS393209:UOS393227 UYO393209:UYO393227 VIK393209:VIK393227 VSG393209:VSG393227 WCC393209:WCC393227 WLY393209:WLY393227 WVU393209:WVU393227 JI458745:JI458763 TE458745:TE458763 ADA458745:ADA458763 AMW458745:AMW458763 AWS458745:AWS458763 BGO458745:BGO458763 BQK458745:BQK458763 CAG458745:CAG458763 CKC458745:CKC458763 CTY458745:CTY458763 DDU458745:DDU458763 DNQ458745:DNQ458763 DXM458745:DXM458763 EHI458745:EHI458763 ERE458745:ERE458763 FBA458745:FBA458763 FKW458745:FKW458763 FUS458745:FUS458763 GEO458745:GEO458763 GOK458745:GOK458763 GYG458745:GYG458763 HIC458745:HIC458763 HRY458745:HRY458763 IBU458745:IBU458763 ILQ458745:ILQ458763 IVM458745:IVM458763 JFI458745:JFI458763 JPE458745:JPE458763 JZA458745:JZA458763 KIW458745:KIW458763 KSS458745:KSS458763 LCO458745:LCO458763 LMK458745:LMK458763 LWG458745:LWG458763 MGC458745:MGC458763 MPY458745:MPY458763 MZU458745:MZU458763 NJQ458745:NJQ458763 NTM458745:NTM458763 ODI458745:ODI458763 ONE458745:ONE458763 OXA458745:OXA458763 PGW458745:PGW458763 PQS458745:PQS458763 QAO458745:QAO458763 QKK458745:QKK458763 QUG458745:QUG458763 REC458745:REC458763 RNY458745:RNY458763 RXU458745:RXU458763 SHQ458745:SHQ458763 SRM458745:SRM458763 TBI458745:TBI458763 TLE458745:TLE458763 TVA458745:TVA458763 UEW458745:UEW458763 UOS458745:UOS458763 UYO458745:UYO458763 VIK458745:VIK458763 VSG458745:VSG458763 WCC458745:WCC458763 WLY458745:WLY458763 WVU458745:WVU458763 JI524281:JI524299 TE524281:TE524299 ADA524281:ADA524299 AMW524281:AMW524299 AWS524281:AWS524299 BGO524281:BGO524299 BQK524281:BQK524299 CAG524281:CAG524299 CKC524281:CKC524299 CTY524281:CTY524299 DDU524281:DDU524299 DNQ524281:DNQ524299 DXM524281:DXM524299 EHI524281:EHI524299 ERE524281:ERE524299 FBA524281:FBA524299 FKW524281:FKW524299 FUS524281:FUS524299 GEO524281:GEO524299 GOK524281:GOK524299 GYG524281:GYG524299 HIC524281:HIC524299 HRY524281:HRY524299 IBU524281:IBU524299 ILQ524281:ILQ524299 IVM524281:IVM524299 JFI524281:JFI524299 JPE524281:JPE524299 JZA524281:JZA524299 KIW524281:KIW524299 KSS524281:KSS524299 LCO524281:LCO524299 LMK524281:LMK524299 LWG524281:LWG524299 MGC524281:MGC524299 MPY524281:MPY524299 MZU524281:MZU524299 NJQ524281:NJQ524299 NTM524281:NTM524299 ODI524281:ODI524299 ONE524281:ONE524299 OXA524281:OXA524299 PGW524281:PGW524299 PQS524281:PQS524299 QAO524281:QAO524299 QKK524281:QKK524299 QUG524281:QUG524299 REC524281:REC524299 RNY524281:RNY524299 RXU524281:RXU524299 SHQ524281:SHQ524299 SRM524281:SRM524299 TBI524281:TBI524299 TLE524281:TLE524299 TVA524281:TVA524299 UEW524281:UEW524299 UOS524281:UOS524299 UYO524281:UYO524299 VIK524281:VIK524299 VSG524281:VSG524299 WCC524281:WCC524299 WLY524281:WLY524299 WVU524281:WVU524299 JI589817:JI589835 TE589817:TE589835 ADA589817:ADA589835 AMW589817:AMW589835 AWS589817:AWS589835 BGO589817:BGO589835 BQK589817:BQK589835 CAG589817:CAG589835 CKC589817:CKC589835 CTY589817:CTY589835 DDU589817:DDU589835 DNQ589817:DNQ589835 DXM589817:DXM589835 EHI589817:EHI589835 ERE589817:ERE589835 FBA589817:FBA589835 FKW589817:FKW589835 FUS589817:FUS589835 GEO589817:GEO589835 GOK589817:GOK589835 GYG589817:GYG589835 HIC589817:HIC589835 HRY589817:HRY589835 IBU589817:IBU589835 ILQ589817:ILQ589835 IVM589817:IVM589835 JFI589817:JFI589835 JPE589817:JPE589835 JZA589817:JZA589835 KIW589817:KIW589835 KSS589817:KSS589835 LCO589817:LCO589835 LMK589817:LMK589835 LWG589817:LWG589835 MGC589817:MGC589835 MPY589817:MPY589835 MZU589817:MZU589835 NJQ589817:NJQ589835 NTM589817:NTM589835 ODI589817:ODI589835 ONE589817:ONE589835 OXA589817:OXA589835 PGW589817:PGW589835 PQS589817:PQS589835 QAO589817:QAO589835 QKK589817:QKK589835 QUG589817:QUG589835 REC589817:REC589835 RNY589817:RNY589835 RXU589817:RXU589835 SHQ589817:SHQ589835 SRM589817:SRM589835 TBI589817:TBI589835 TLE589817:TLE589835 TVA589817:TVA589835 UEW589817:UEW589835 UOS589817:UOS589835 UYO589817:UYO589835 VIK589817:VIK589835 VSG589817:VSG589835 WCC589817:WCC589835 WLY589817:WLY589835 WVU589817:WVU589835 JI655353:JI655371 TE655353:TE655371 ADA655353:ADA655371 AMW655353:AMW655371 AWS655353:AWS655371 BGO655353:BGO655371 BQK655353:BQK655371 CAG655353:CAG655371 CKC655353:CKC655371 CTY655353:CTY655371 DDU655353:DDU655371 DNQ655353:DNQ655371 DXM655353:DXM655371 EHI655353:EHI655371 ERE655353:ERE655371 FBA655353:FBA655371 FKW655353:FKW655371 FUS655353:FUS655371 GEO655353:GEO655371 GOK655353:GOK655371 GYG655353:GYG655371 HIC655353:HIC655371 HRY655353:HRY655371 IBU655353:IBU655371 ILQ655353:ILQ655371 IVM655353:IVM655371 JFI655353:JFI655371 JPE655353:JPE655371 JZA655353:JZA655371 KIW655353:KIW655371 KSS655353:KSS655371 LCO655353:LCO655371 LMK655353:LMK655371 LWG655353:LWG655371 MGC655353:MGC655371 MPY655353:MPY655371 MZU655353:MZU655371 NJQ655353:NJQ655371 NTM655353:NTM655371 ODI655353:ODI655371 ONE655353:ONE655371 OXA655353:OXA655371 PGW655353:PGW655371 PQS655353:PQS655371 QAO655353:QAO655371 QKK655353:QKK655371 QUG655353:QUG655371 REC655353:REC655371 RNY655353:RNY655371 RXU655353:RXU655371 SHQ655353:SHQ655371 SRM655353:SRM655371 TBI655353:TBI655371 TLE655353:TLE655371 TVA655353:TVA655371 UEW655353:UEW655371 UOS655353:UOS655371 UYO655353:UYO655371 VIK655353:VIK655371 VSG655353:VSG655371 WCC655353:WCC655371 WLY655353:WLY655371 WVU655353:WVU655371 JI720889:JI720907 TE720889:TE720907 ADA720889:ADA720907 AMW720889:AMW720907 AWS720889:AWS720907 BGO720889:BGO720907 BQK720889:BQK720907 CAG720889:CAG720907 CKC720889:CKC720907 CTY720889:CTY720907 DDU720889:DDU720907 DNQ720889:DNQ720907 DXM720889:DXM720907 EHI720889:EHI720907 ERE720889:ERE720907 FBA720889:FBA720907 FKW720889:FKW720907 FUS720889:FUS720907 GEO720889:GEO720907 GOK720889:GOK720907 GYG720889:GYG720907 HIC720889:HIC720907 HRY720889:HRY720907 IBU720889:IBU720907 ILQ720889:ILQ720907 IVM720889:IVM720907 JFI720889:JFI720907 JPE720889:JPE720907 JZA720889:JZA720907 KIW720889:KIW720907 KSS720889:KSS720907 LCO720889:LCO720907 LMK720889:LMK720907 LWG720889:LWG720907 MGC720889:MGC720907 MPY720889:MPY720907 MZU720889:MZU720907 NJQ720889:NJQ720907 NTM720889:NTM720907 ODI720889:ODI720907 ONE720889:ONE720907 OXA720889:OXA720907 PGW720889:PGW720907 PQS720889:PQS720907 QAO720889:QAO720907 QKK720889:QKK720907 QUG720889:QUG720907 REC720889:REC720907 RNY720889:RNY720907 RXU720889:RXU720907 SHQ720889:SHQ720907 SRM720889:SRM720907 TBI720889:TBI720907 TLE720889:TLE720907 TVA720889:TVA720907 UEW720889:UEW720907 UOS720889:UOS720907 UYO720889:UYO720907 VIK720889:VIK720907 VSG720889:VSG720907 WCC720889:WCC720907 WLY720889:WLY720907 WVU720889:WVU720907 JI786425:JI786443 TE786425:TE786443 ADA786425:ADA786443 AMW786425:AMW786443 AWS786425:AWS786443 BGO786425:BGO786443 BQK786425:BQK786443 CAG786425:CAG786443 CKC786425:CKC786443 CTY786425:CTY786443 DDU786425:DDU786443 DNQ786425:DNQ786443 DXM786425:DXM786443 EHI786425:EHI786443 ERE786425:ERE786443 FBA786425:FBA786443 FKW786425:FKW786443 FUS786425:FUS786443 GEO786425:GEO786443 GOK786425:GOK786443 GYG786425:GYG786443 HIC786425:HIC786443 HRY786425:HRY786443 IBU786425:IBU786443 ILQ786425:ILQ786443 IVM786425:IVM786443 JFI786425:JFI786443 JPE786425:JPE786443 JZA786425:JZA786443 KIW786425:KIW786443 KSS786425:KSS786443 LCO786425:LCO786443 LMK786425:LMK786443 LWG786425:LWG786443 MGC786425:MGC786443 MPY786425:MPY786443 MZU786425:MZU786443 NJQ786425:NJQ786443 NTM786425:NTM786443 ODI786425:ODI786443 ONE786425:ONE786443 OXA786425:OXA786443 PGW786425:PGW786443 PQS786425:PQS786443 QAO786425:QAO786443 QKK786425:QKK786443 QUG786425:QUG786443 REC786425:REC786443 RNY786425:RNY786443 RXU786425:RXU786443 SHQ786425:SHQ786443 SRM786425:SRM786443 TBI786425:TBI786443 TLE786425:TLE786443 TVA786425:TVA786443 UEW786425:UEW786443 UOS786425:UOS786443 UYO786425:UYO786443 VIK786425:VIK786443 VSG786425:VSG786443 WCC786425:WCC786443 WLY786425:WLY786443 WVU786425:WVU786443 JI851961:JI851979 TE851961:TE851979 ADA851961:ADA851979 AMW851961:AMW851979 AWS851961:AWS851979 BGO851961:BGO851979 BQK851961:BQK851979 CAG851961:CAG851979 CKC851961:CKC851979 CTY851961:CTY851979 DDU851961:DDU851979 DNQ851961:DNQ851979 DXM851961:DXM851979 EHI851961:EHI851979 ERE851961:ERE851979 FBA851961:FBA851979 FKW851961:FKW851979 FUS851961:FUS851979 GEO851961:GEO851979 GOK851961:GOK851979 GYG851961:GYG851979 HIC851961:HIC851979 HRY851961:HRY851979 IBU851961:IBU851979 ILQ851961:ILQ851979 IVM851961:IVM851979 JFI851961:JFI851979 JPE851961:JPE851979 JZA851961:JZA851979 KIW851961:KIW851979 KSS851961:KSS851979 LCO851961:LCO851979 LMK851961:LMK851979 LWG851961:LWG851979 MGC851961:MGC851979 MPY851961:MPY851979 MZU851961:MZU851979 NJQ851961:NJQ851979 NTM851961:NTM851979 ODI851961:ODI851979 ONE851961:ONE851979 OXA851961:OXA851979 PGW851961:PGW851979 PQS851961:PQS851979 QAO851961:QAO851979 QKK851961:QKK851979 QUG851961:QUG851979 REC851961:REC851979 RNY851961:RNY851979 RXU851961:RXU851979 SHQ851961:SHQ851979 SRM851961:SRM851979 TBI851961:TBI851979 TLE851961:TLE851979 TVA851961:TVA851979 UEW851961:UEW851979 UOS851961:UOS851979 UYO851961:UYO851979 VIK851961:VIK851979 VSG851961:VSG851979 WCC851961:WCC851979 WLY851961:WLY851979 WVU851961:WVU851979 JI917497:JI917515 TE917497:TE917515 ADA917497:ADA917515 AMW917497:AMW917515 AWS917497:AWS917515 BGO917497:BGO917515 BQK917497:BQK917515 CAG917497:CAG917515 CKC917497:CKC917515 CTY917497:CTY917515 DDU917497:DDU917515 DNQ917497:DNQ917515 DXM917497:DXM917515 EHI917497:EHI917515 ERE917497:ERE917515 FBA917497:FBA917515 FKW917497:FKW917515 FUS917497:FUS917515 GEO917497:GEO917515 GOK917497:GOK917515 GYG917497:GYG917515 HIC917497:HIC917515 HRY917497:HRY917515 IBU917497:IBU917515 ILQ917497:ILQ917515 IVM917497:IVM917515 JFI917497:JFI917515 JPE917497:JPE917515 JZA917497:JZA917515 KIW917497:KIW917515 KSS917497:KSS917515 LCO917497:LCO917515 LMK917497:LMK917515 LWG917497:LWG917515 MGC917497:MGC917515 MPY917497:MPY917515 MZU917497:MZU917515 NJQ917497:NJQ917515 NTM917497:NTM917515 ODI917497:ODI917515 ONE917497:ONE917515 OXA917497:OXA917515 PGW917497:PGW917515 PQS917497:PQS917515 QAO917497:QAO917515 QKK917497:QKK917515 QUG917497:QUG917515 REC917497:REC917515 RNY917497:RNY917515 RXU917497:RXU917515 SHQ917497:SHQ917515 SRM917497:SRM917515 TBI917497:TBI917515 TLE917497:TLE917515 TVA917497:TVA917515 UEW917497:UEW917515 UOS917497:UOS917515 UYO917497:UYO917515 VIK917497:VIK917515 VSG917497:VSG917515 WCC917497:WCC917515 WLY917497:WLY917515 WVU917497:WVU917515 JI983033:JI983051 TE983033:TE983051 ADA983033:ADA983051 AMW983033:AMW983051 AWS983033:AWS983051 BGO983033:BGO983051 BQK983033:BQK983051 CAG983033:CAG983051 CKC983033:CKC983051 CTY983033:CTY983051 DDU983033:DDU983051 DNQ983033:DNQ983051 DXM983033:DXM983051 EHI983033:EHI983051 ERE983033:ERE983051 FBA983033:FBA983051 FKW983033:FKW983051 FUS983033:FUS983051 GEO983033:GEO983051 GOK983033:GOK983051 GYG983033:GYG983051 HIC983033:HIC983051 HRY983033:HRY983051 IBU983033:IBU983051 ILQ983033:ILQ983051 IVM983033:IVM983051 JFI983033:JFI983051 JPE983033:JPE983051 JZA983033:JZA983051 KIW983033:KIW983051 KSS983033:KSS983051 LCO983033:LCO983051 LMK983033:LMK983051 LWG983033:LWG983051 MGC983033:MGC983051 MPY983033:MPY983051 MZU983033:MZU983051 NJQ983033:NJQ983051 NTM983033:NTM983051 ODI983033:ODI983051 ONE983033:ONE983051 OXA983033:OXA983051 PGW983033:PGW983051 PQS983033:PQS983051 QAO983033:QAO983051 QKK983033:QKK983051 QUG983033:QUG983051 REC983033:REC983051 RNY983033:RNY983051 RXU983033:RXU983051 SHQ983033:SHQ983051 SRM983033:SRM983051 TBI983033:TBI983051 TLE983033:TLE983051 TVA983033:TVA983051 UEW983033:UEW983051 UOS983033:UOS983051 UYO983033:UYO983051 VIK983033:VIK983051 VSG983033:VSG983051 WCC983033:WCC983051 WLY983033:WLY983051 WVU983033:WVU983051" xr:uid="{00000000-0002-0000-0200-000005000000}">
      <formula1>"oui, non"</formula1>
    </dataValidation>
    <dataValidation type="list" allowBlank="1" showInputMessage="1" showErrorMessage="1" sqref="B15" xr:uid="{00000000-0002-0000-0200-000006000000}">
      <formula1>"première demande,suppression, prolongation"</formula1>
    </dataValidation>
  </dataValidations>
  <pageMargins left="0.75" right="0.75" top="1" bottom="1" header="0.5" footer="0.5"/>
  <pageSetup paperSize="9" orientation="portrait" r:id="rId1"/>
  <headerFooter alignWithMargins="0"/>
  <ignoredErrors>
    <ignoredError sqref="P15:R1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3:C38"/>
  <sheetViews>
    <sheetView workbookViewId="0"/>
  </sheetViews>
  <sheetFormatPr defaultRowHeight="15" x14ac:dyDescent="0.25"/>
  <cols>
    <col min="1" max="1" width="12.7109375" customWidth="1"/>
    <col min="2" max="2" width="75.7109375" customWidth="1"/>
    <col min="3" max="3" width="18" customWidth="1"/>
  </cols>
  <sheetData>
    <row r="3" spans="1:3" x14ac:dyDescent="0.25">
      <c r="A3" s="303" t="s">
        <v>287</v>
      </c>
      <c r="B3" s="304"/>
      <c r="C3" s="305"/>
    </row>
    <row r="4" spans="1:3" x14ac:dyDescent="0.25">
      <c r="A4" s="306"/>
      <c r="B4" s="307"/>
      <c r="C4" s="308"/>
    </row>
    <row r="5" spans="1:3" x14ac:dyDescent="0.25">
      <c r="A5" s="309"/>
      <c r="B5" s="310"/>
      <c r="C5" s="311"/>
    </row>
    <row r="6" spans="1:3" ht="15.75" thickBot="1" x14ac:dyDescent="0.3"/>
    <row r="7" spans="1:3" ht="15.75" thickBot="1" x14ac:dyDescent="0.3">
      <c r="A7" s="205" t="s">
        <v>288</v>
      </c>
      <c r="B7" s="206" t="s">
        <v>289</v>
      </c>
      <c r="C7" s="207" t="s">
        <v>290</v>
      </c>
    </row>
    <row r="8" spans="1:3" x14ac:dyDescent="0.25">
      <c r="A8" s="208"/>
      <c r="B8" s="209"/>
      <c r="C8" s="210"/>
    </row>
    <row r="9" spans="1:3" x14ac:dyDescent="0.25">
      <c r="A9" s="208"/>
      <c r="B9" s="209"/>
      <c r="C9" s="210"/>
    </row>
    <row r="10" spans="1:3" x14ac:dyDescent="0.25">
      <c r="A10" s="208"/>
      <c r="B10" s="209"/>
      <c r="C10" s="210"/>
    </row>
    <row r="11" spans="1:3" x14ac:dyDescent="0.25">
      <c r="A11" s="208"/>
      <c r="B11" s="209"/>
      <c r="C11" s="210"/>
    </row>
    <row r="12" spans="1:3" x14ac:dyDescent="0.25">
      <c r="A12" s="208"/>
      <c r="B12" s="209"/>
      <c r="C12" s="210"/>
    </row>
    <row r="13" spans="1:3" x14ac:dyDescent="0.25">
      <c r="A13" s="208"/>
      <c r="B13" s="209"/>
      <c r="C13" s="210"/>
    </row>
    <row r="14" spans="1:3" x14ac:dyDescent="0.25">
      <c r="A14" s="208"/>
      <c r="B14" s="209"/>
      <c r="C14" s="210"/>
    </row>
    <row r="15" spans="1:3" x14ac:dyDescent="0.25">
      <c r="A15" s="208"/>
      <c r="B15" s="209"/>
      <c r="C15" s="210"/>
    </row>
    <row r="16" spans="1:3" x14ac:dyDescent="0.25">
      <c r="A16" s="208"/>
      <c r="B16" s="209"/>
      <c r="C16" s="210"/>
    </row>
    <row r="17" spans="1:3" x14ac:dyDescent="0.25">
      <c r="A17" s="208"/>
      <c r="B17" s="209"/>
      <c r="C17" s="210"/>
    </row>
    <row r="18" spans="1:3" x14ac:dyDescent="0.25">
      <c r="A18" s="208"/>
      <c r="B18" s="209"/>
      <c r="C18" s="210"/>
    </row>
    <row r="19" spans="1:3" x14ac:dyDescent="0.25">
      <c r="A19" s="208"/>
      <c r="B19" s="209"/>
      <c r="C19" s="210"/>
    </row>
    <row r="20" spans="1:3" x14ac:dyDescent="0.25">
      <c r="A20" s="208"/>
      <c r="B20" s="209"/>
      <c r="C20" s="210"/>
    </row>
    <row r="21" spans="1:3" x14ac:dyDescent="0.25">
      <c r="A21" s="208"/>
      <c r="B21" s="209"/>
      <c r="C21" s="210"/>
    </row>
    <row r="22" spans="1:3" x14ac:dyDescent="0.25">
      <c r="A22" s="208"/>
      <c r="B22" s="209"/>
      <c r="C22" s="210"/>
    </row>
    <row r="23" spans="1:3" x14ac:dyDescent="0.25">
      <c r="A23" s="208"/>
      <c r="B23" s="209"/>
      <c r="C23" s="210"/>
    </row>
    <row r="24" spans="1:3" x14ac:dyDescent="0.25">
      <c r="A24" s="208"/>
      <c r="B24" s="209"/>
      <c r="C24" s="210"/>
    </row>
    <row r="25" spans="1:3" x14ac:dyDescent="0.25">
      <c r="A25" s="208"/>
      <c r="B25" s="209"/>
      <c r="C25" s="210"/>
    </row>
    <row r="26" spans="1:3" x14ac:dyDescent="0.25">
      <c r="A26" s="208"/>
      <c r="B26" s="209"/>
      <c r="C26" s="210"/>
    </row>
    <row r="27" spans="1:3" x14ac:dyDescent="0.25">
      <c r="A27" s="208"/>
      <c r="B27" s="209"/>
      <c r="C27" s="210"/>
    </row>
    <row r="28" spans="1:3" x14ac:dyDescent="0.25">
      <c r="A28" s="208"/>
      <c r="B28" s="209"/>
      <c r="C28" s="210"/>
    </row>
    <row r="29" spans="1:3" x14ac:dyDescent="0.25">
      <c r="A29" s="208"/>
      <c r="B29" s="209"/>
      <c r="C29" s="210"/>
    </row>
    <row r="30" spans="1:3" x14ac:dyDescent="0.25">
      <c r="A30" s="208"/>
      <c r="B30" s="209"/>
      <c r="C30" s="210"/>
    </row>
    <row r="31" spans="1:3" x14ac:dyDescent="0.25">
      <c r="A31" s="208"/>
      <c r="B31" s="209"/>
      <c r="C31" s="210"/>
    </row>
    <row r="32" spans="1:3" x14ac:dyDescent="0.25">
      <c r="A32" s="208"/>
      <c r="B32" s="209"/>
      <c r="C32" s="210"/>
    </row>
    <row r="33" spans="1:3" x14ac:dyDescent="0.25">
      <c r="A33" s="208"/>
      <c r="B33" s="209"/>
      <c r="C33" s="210"/>
    </row>
    <row r="34" spans="1:3" x14ac:dyDescent="0.25">
      <c r="A34" s="208"/>
      <c r="B34" s="209"/>
      <c r="C34" s="210"/>
    </row>
    <row r="35" spans="1:3" x14ac:dyDescent="0.25">
      <c r="A35" s="208"/>
      <c r="B35" s="209"/>
      <c r="C35" s="210"/>
    </row>
    <row r="36" spans="1:3" x14ac:dyDescent="0.25">
      <c r="A36" s="208"/>
      <c r="B36" s="209"/>
      <c r="C36" s="210"/>
    </row>
    <row r="37" spans="1:3" x14ac:dyDescent="0.25">
      <c r="A37" s="208"/>
      <c r="B37" s="209"/>
      <c r="C37" s="210"/>
    </row>
    <row r="38" spans="1:3" ht="15.75" thickBot="1" x14ac:dyDescent="0.3">
      <c r="A38" s="211"/>
      <c r="B38" s="212"/>
      <c r="C38" s="213"/>
    </row>
  </sheetData>
  <mergeCells count="1">
    <mergeCell ref="A3:C5"/>
  </mergeCells>
  <dataValidations count="1">
    <dataValidation type="list" allowBlank="1" showInputMessage="1" showErrorMessage="1" sqref="C8:C38" xr:uid="{00000000-0002-0000-0300-000000000000}">
      <formula1>" XLS,WORD,PDF,papier,autre"</formula1>
    </dataValidation>
  </dataValidation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G31"/>
  <sheetViews>
    <sheetView workbookViewId="0">
      <selection activeCell="G22" sqref="G22"/>
    </sheetView>
  </sheetViews>
  <sheetFormatPr defaultRowHeight="15" x14ac:dyDescent="0.25"/>
  <cols>
    <col min="4" max="4" width="38.28515625" bestFit="1" customWidth="1"/>
    <col min="5" max="5" width="8.7109375" customWidth="1"/>
  </cols>
  <sheetData>
    <row r="3" spans="2:7" x14ac:dyDescent="0.25">
      <c r="B3" t="s">
        <v>3</v>
      </c>
      <c r="C3" t="s">
        <v>175</v>
      </c>
      <c r="D3" t="s">
        <v>296</v>
      </c>
      <c r="E3" t="s">
        <v>297</v>
      </c>
      <c r="G3" s="59" t="s">
        <v>165</v>
      </c>
    </row>
    <row r="4" spans="2:7" x14ac:dyDescent="0.25">
      <c r="B4" t="s">
        <v>4</v>
      </c>
      <c r="C4" t="s">
        <v>176</v>
      </c>
      <c r="D4" t="s">
        <v>222</v>
      </c>
      <c r="E4" t="s">
        <v>298</v>
      </c>
      <c r="G4" s="59" t="s">
        <v>146</v>
      </c>
    </row>
    <row r="5" spans="2:7" x14ac:dyDescent="0.25">
      <c r="C5" t="s">
        <v>178</v>
      </c>
      <c r="D5" t="s">
        <v>223</v>
      </c>
      <c r="E5" t="s">
        <v>299</v>
      </c>
      <c r="G5" s="59" t="s">
        <v>164</v>
      </c>
    </row>
    <row r="6" spans="2:7" x14ac:dyDescent="0.25">
      <c r="E6" t="s">
        <v>300</v>
      </c>
      <c r="G6" s="59" t="s">
        <v>167</v>
      </c>
    </row>
    <row r="7" spans="2:7" x14ac:dyDescent="0.25">
      <c r="G7" s="59" t="s">
        <v>166</v>
      </c>
    </row>
    <row r="8" spans="2:7" x14ac:dyDescent="0.25">
      <c r="G8" s="60" t="s">
        <v>149</v>
      </c>
    </row>
    <row r="9" spans="2:7" x14ac:dyDescent="0.25">
      <c r="G9" s="60" t="s">
        <v>170</v>
      </c>
    </row>
    <row r="10" spans="2:7" x14ac:dyDescent="0.25">
      <c r="G10" s="60" t="s">
        <v>173</v>
      </c>
    </row>
    <row r="11" spans="2:7" x14ac:dyDescent="0.25">
      <c r="G11" s="59" t="s">
        <v>162</v>
      </c>
    </row>
    <row r="12" spans="2:7" x14ac:dyDescent="0.25">
      <c r="G12" s="59" t="s">
        <v>163</v>
      </c>
    </row>
    <row r="13" spans="2:7" x14ac:dyDescent="0.25">
      <c r="G13" s="59" t="s">
        <v>168</v>
      </c>
    </row>
    <row r="14" spans="2:7" x14ac:dyDescent="0.25">
      <c r="G14" s="60" t="s">
        <v>169</v>
      </c>
    </row>
    <row r="15" spans="2:7" x14ac:dyDescent="0.25">
      <c r="G15" s="60" t="s">
        <v>151</v>
      </c>
    </row>
    <row r="16" spans="2:7" x14ac:dyDescent="0.25">
      <c r="G16" s="60" t="s">
        <v>150</v>
      </c>
    </row>
    <row r="17" spans="7:7" x14ac:dyDescent="0.25">
      <c r="G17" s="60" t="s">
        <v>152</v>
      </c>
    </row>
    <row r="18" spans="7:7" x14ac:dyDescent="0.25">
      <c r="G18" s="60" t="s">
        <v>153</v>
      </c>
    </row>
    <row r="19" spans="7:7" x14ac:dyDescent="0.25">
      <c r="G19" s="60" t="s">
        <v>171</v>
      </c>
    </row>
    <row r="20" spans="7:7" x14ac:dyDescent="0.25">
      <c r="G20" s="60" t="s">
        <v>172</v>
      </c>
    </row>
    <row r="21" spans="7:7" x14ac:dyDescent="0.25">
      <c r="G21" s="60" t="s">
        <v>404</v>
      </c>
    </row>
    <row r="22" spans="7:7" x14ac:dyDescent="0.25">
      <c r="G22" s="60" t="s">
        <v>164</v>
      </c>
    </row>
    <row r="31" spans="7:7" x14ac:dyDescent="0.25">
      <c r="G31" s="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12"/>
  <sheetViews>
    <sheetView zoomScale="88" zoomScaleNormal="88" workbookViewId="0">
      <pane ySplit="6" topLeftCell="A7" activePane="bottomLeft" state="frozen"/>
      <selection pane="bottomLeft" activeCell="E7" sqref="E7"/>
    </sheetView>
  </sheetViews>
  <sheetFormatPr defaultRowHeight="15" x14ac:dyDescent="0.25"/>
  <cols>
    <col min="1" max="1" width="4.7109375" customWidth="1"/>
    <col min="2" max="2" width="16.28515625" customWidth="1"/>
    <col min="3" max="3" width="48.28515625" customWidth="1"/>
    <col min="4" max="4" width="38" customWidth="1"/>
    <col min="5" max="5" width="42" style="2" customWidth="1"/>
    <col min="9" max="9" width="8.7109375" customWidth="1"/>
    <col min="10" max="15" width="8.7109375" hidden="1" customWidth="1"/>
    <col min="16" max="16" width="8.7109375" customWidth="1"/>
  </cols>
  <sheetData>
    <row r="1" spans="1:12" ht="16.5" customHeight="1" x14ac:dyDescent="0.25">
      <c r="F1" t="str">
        <f>""</f>
        <v/>
      </c>
    </row>
    <row r="2" spans="1:12" s="154" customFormat="1" ht="40.15" customHeight="1" x14ac:dyDescent="0.3">
      <c r="A2" s="317" t="s">
        <v>362</v>
      </c>
      <c r="B2" s="318"/>
      <c r="C2" s="318"/>
      <c r="D2" s="318"/>
      <c r="E2" s="319"/>
      <c r="I2" s="214"/>
    </row>
    <row r="3" spans="1:12" ht="14.65" customHeight="1" thickBot="1" x14ac:dyDescent="0.3"/>
    <row r="4" spans="1:12" ht="15.75" thickBot="1" x14ac:dyDescent="0.3">
      <c r="C4" s="1"/>
      <c r="D4" s="25" t="s">
        <v>55</v>
      </c>
      <c r="E4" s="215" t="str">
        <f>IF(E111="",Mess1,E111)</f>
        <v>Veuillez compléter toutes les cases jaunes</v>
      </c>
      <c r="F4" s="108"/>
      <c r="G4" s="11"/>
      <c r="H4" s="11"/>
      <c r="I4" s="11"/>
    </row>
    <row r="5" spans="1:12" ht="8.25" customHeight="1" x14ac:dyDescent="0.25"/>
    <row r="6" spans="1:12" s="17" customFormat="1" x14ac:dyDescent="0.25">
      <c r="A6" s="216"/>
      <c r="B6" s="23"/>
      <c r="C6" s="320" t="s">
        <v>0</v>
      </c>
      <c r="D6" s="320"/>
      <c r="E6" s="217" t="s">
        <v>1</v>
      </c>
      <c r="J6" s="17" t="s">
        <v>12</v>
      </c>
      <c r="K6" s="17" t="s">
        <v>11</v>
      </c>
    </row>
    <row r="7" spans="1:12" s="10" customFormat="1" x14ac:dyDescent="0.25">
      <c r="A7" s="50"/>
      <c r="B7" s="9" t="s">
        <v>2</v>
      </c>
      <c r="C7" s="314" t="s">
        <v>5</v>
      </c>
      <c r="D7" s="314"/>
      <c r="E7" s="218"/>
      <c r="K7" s="10" t="str">
        <f>celYES</f>
        <v>OUI</v>
      </c>
      <c r="L7" s="10" t="str">
        <f>celNO</f>
        <v>NON</v>
      </c>
    </row>
    <row r="8" spans="1:12" s="11" customFormat="1" x14ac:dyDescent="0.25">
      <c r="A8" s="38"/>
      <c r="C8" s="316" t="s">
        <v>418</v>
      </c>
      <c r="D8" s="316"/>
      <c r="E8" s="219"/>
      <c r="J8" s="11" t="b">
        <f>E7=celYES</f>
        <v>0</v>
      </c>
      <c r="K8" s="11" t="str">
        <f>IF(J8,celYES,"")</f>
        <v/>
      </c>
      <c r="L8" s="11" t="str">
        <f>IF(J8,celNO,"")</f>
        <v/>
      </c>
    </row>
    <row r="9" spans="1:12" s="11" customFormat="1" x14ac:dyDescent="0.25">
      <c r="A9" s="38"/>
      <c r="C9" s="316" t="s">
        <v>13</v>
      </c>
      <c r="D9" s="316"/>
      <c r="E9" s="219"/>
      <c r="J9" s="11" t="b">
        <f>AND(E7=celYES,E8=celYES)</f>
        <v>0</v>
      </c>
      <c r="K9" s="11" t="str">
        <f>IF(J9,celYES,"")</f>
        <v/>
      </c>
      <c r="L9" s="11" t="str">
        <f>IF(J9,celNO,"")</f>
        <v/>
      </c>
    </row>
    <row r="10" spans="1:12" s="11" customFormat="1" x14ac:dyDescent="0.25">
      <c r="A10" s="38"/>
      <c r="C10" s="316" t="s">
        <v>14</v>
      </c>
      <c r="D10" s="316"/>
      <c r="E10" s="219"/>
      <c r="J10" s="11" t="b">
        <f>AND(E7=celYES,E8=celYES,E9=celNO)</f>
        <v>0</v>
      </c>
      <c r="K10" s="11" t="str">
        <f>IF(J10,celYES,"")</f>
        <v/>
      </c>
      <c r="L10" s="11" t="str">
        <f>IF(J10,celNO,"")</f>
        <v/>
      </c>
    </row>
    <row r="11" spans="1:12" s="11" customFormat="1" x14ac:dyDescent="0.25">
      <c r="A11" s="92"/>
      <c r="B11" s="13"/>
      <c r="C11" s="321" t="s">
        <v>15</v>
      </c>
      <c r="D11" s="321"/>
      <c r="E11" s="220"/>
      <c r="J11" s="11" t="b">
        <f>OR(E7=celNO,AND(E7=celYES,E8=celYES,E9=celNO,E10=celNO))</f>
        <v>0</v>
      </c>
      <c r="K11" s="11" t="str">
        <f>IF(J11,celYES,"")</f>
        <v/>
      </c>
      <c r="L11" s="11" t="str">
        <f>IF(J11,celNO,"")</f>
        <v/>
      </c>
    </row>
    <row r="12" spans="1:12" s="11" customFormat="1" x14ac:dyDescent="0.25">
      <c r="A12" s="50"/>
      <c r="B12" s="9" t="s">
        <v>10</v>
      </c>
      <c r="C12" s="322" t="s">
        <v>26</v>
      </c>
      <c r="D12" s="322"/>
      <c r="E12" s="221"/>
      <c r="J12" s="11" t="b">
        <f>J62</f>
        <v>0</v>
      </c>
      <c r="K12" s="11" t="str">
        <f t="shared" ref="K12:K20" si="0">IF(J12,celYES,"")</f>
        <v/>
      </c>
      <c r="L12" s="11" t="str">
        <f t="shared" ref="L12:L20" si="1">IF(J12,celNO,"")</f>
        <v/>
      </c>
    </row>
    <row r="13" spans="1:12" s="11" customFormat="1" x14ac:dyDescent="0.25">
      <c r="A13" s="38"/>
      <c r="C13" s="315" t="s">
        <v>19</v>
      </c>
      <c r="D13" s="315"/>
      <c r="E13" s="219"/>
      <c r="J13" s="11" t="b">
        <f>AND(J12,E12=celYES)</f>
        <v>0</v>
      </c>
      <c r="K13" s="11" t="str">
        <f t="shared" si="0"/>
        <v/>
      </c>
      <c r="L13" s="11" t="str">
        <f t="shared" si="1"/>
        <v/>
      </c>
    </row>
    <row r="14" spans="1:12" s="11" customFormat="1" x14ac:dyDescent="0.25">
      <c r="A14" s="38"/>
      <c r="C14" s="315" t="s">
        <v>21</v>
      </c>
      <c r="D14" s="315"/>
      <c r="E14" s="219"/>
      <c r="J14" s="11" t="b">
        <f>AND(J13,E13=celNO)</f>
        <v>0</v>
      </c>
      <c r="K14" s="11" t="str">
        <f t="shared" si="0"/>
        <v/>
      </c>
      <c r="L14" s="11" t="str">
        <f t="shared" si="1"/>
        <v/>
      </c>
    </row>
    <row r="15" spans="1:12" s="11" customFormat="1" x14ac:dyDescent="0.25">
      <c r="A15" s="38"/>
      <c r="C15" s="315" t="s">
        <v>20</v>
      </c>
      <c r="D15" s="315"/>
      <c r="E15" s="219"/>
      <c r="J15" s="11" t="b">
        <f>AND(J14,E14=celNO)</f>
        <v>0</v>
      </c>
      <c r="K15" s="11" t="str">
        <f t="shared" si="0"/>
        <v/>
      </c>
      <c r="L15" s="11" t="str">
        <f t="shared" si="1"/>
        <v/>
      </c>
    </row>
    <row r="16" spans="1:12" s="11" customFormat="1" x14ac:dyDescent="0.25">
      <c r="A16" s="38"/>
      <c r="C16" s="316" t="s">
        <v>27</v>
      </c>
      <c r="D16" s="316"/>
      <c r="E16" s="219"/>
      <c r="J16" s="11" t="b">
        <f>OR(AND(J12,E12=celNO),AND(J15,E15=celNO))</f>
        <v>0</v>
      </c>
      <c r="K16" s="11" t="str">
        <f t="shared" si="0"/>
        <v/>
      </c>
      <c r="L16" s="11" t="str">
        <f t="shared" si="1"/>
        <v/>
      </c>
    </row>
    <row r="17" spans="1:12" s="11" customFormat="1" x14ac:dyDescent="0.25">
      <c r="A17" s="38"/>
      <c r="C17" s="315" t="s">
        <v>20</v>
      </c>
      <c r="D17" s="315"/>
      <c r="E17" s="219"/>
      <c r="J17" s="11" t="b">
        <f>AND(J16,E16=celYES)</f>
        <v>0</v>
      </c>
      <c r="K17" s="11" t="str">
        <f t="shared" si="0"/>
        <v/>
      </c>
      <c r="L17" s="11" t="str">
        <f t="shared" si="1"/>
        <v/>
      </c>
    </row>
    <row r="18" spans="1:12" s="11" customFormat="1" x14ac:dyDescent="0.25">
      <c r="A18" s="38"/>
      <c r="C18" s="315" t="s">
        <v>28</v>
      </c>
      <c r="D18" s="315"/>
      <c r="E18" s="219"/>
      <c r="J18" s="11" t="b">
        <f>OR(AND(J16,E16=celNO),AND(J17,E17=celNO))</f>
        <v>0</v>
      </c>
      <c r="K18" s="11" t="str">
        <f t="shared" si="0"/>
        <v/>
      </c>
      <c r="L18" s="11" t="str">
        <f t="shared" si="1"/>
        <v/>
      </c>
    </row>
    <row r="19" spans="1:12" s="11" customFormat="1" x14ac:dyDescent="0.25">
      <c r="A19" s="38"/>
      <c r="C19" s="315" t="s">
        <v>21</v>
      </c>
      <c r="D19" s="315"/>
      <c r="E19" s="219"/>
      <c r="J19" s="11" t="b">
        <f>AND(J18,E18=celYES)</f>
        <v>0</v>
      </c>
      <c r="K19" s="11" t="str">
        <f t="shared" si="0"/>
        <v/>
      </c>
      <c r="L19" s="11" t="str">
        <f t="shared" si="1"/>
        <v/>
      </c>
    </row>
    <row r="20" spans="1:12" s="11" customFormat="1" x14ac:dyDescent="0.25">
      <c r="A20" s="92"/>
      <c r="B20" s="13"/>
      <c r="C20" s="312" t="s">
        <v>20</v>
      </c>
      <c r="D20" s="312"/>
      <c r="E20" s="220"/>
      <c r="J20" s="11" t="b">
        <f>AND(J19,E19=celNO)</f>
        <v>0</v>
      </c>
      <c r="K20" s="11" t="str">
        <f t="shared" si="0"/>
        <v/>
      </c>
      <c r="L20" s="11" t="str">
        <f t="shared" si="1"/>
        <v/>
      </c>
    </row>
    <row r="21" spans="1:12" s="11" customFormat="1" x14ac:dyDescent="0.25">
      <c r="A21" s="50"/>
      <c r="B21" s="9" t="s">
        <v>9</v>
      </c>
      <c r="C21" s="314" t="s">
        <v>18</v>
      </c>
      <c r="D21" s="314"/>
      <c r="E21" s="221"/>
      <c r="J21" s="11" t="b">
        <f>J61</f>
        <v>0</v>
      </c>
      <c r="K21" s="11" t="str">
        <f t="shared" ref="K21:K31" si="2">IF(J21,celYES,"")</f>
        <v/>
      </c>
      <c r="L21" s="11" t="str">
        <f t="shared" ref="L21:L31" si="3">IF(J21,celNO,"")</f>
        <v/>
      </c>
    </row>
    <row r="22" spans="1:12" s="11" customFormat="1" x14ac:dyDescent="0.25">
      <c r="A22" s="38"/>
      <c r="C22" s="315" t="s">
        <v>19</v>
      </c>
      <c r="D22" s="315"/>
      <c r="E22" s="219"/>
      <c r="J22" s="11" t="b">
        <f>AND(J21,E21=celYES)</f>
        <v>0</v>
      </c>
      <c r="K22" s="11" t="str">
        <f t="shared" si="2"/>
        <v/>
      </c>
      <c r="L22" s="11" t="str">
        <f t="shared" si="3"/>
        <v/>
      </c>
    </row>
    <row r="23" spans="1:12" s="11" customFormat="1" x14ac:dyDescent="0.25">
      <c r="A23" s="38"/>
      <c r="C23" s="315" t="s">
        <v>21</v>
      </c>
      <c r="D23" s="315"/>
      <c r="E23" s="219"/>
      <c r="J23" s="11" t="b">
        <f>AND(J22,E22=celNO)</f>
        <v>0</v>
      </c>
      <c r="K23" s="11" t="str">
        <f t="shared" si="2"/>
        <v/>
      </c>
      <c r="L23" s="11" t="str">
        <f t="shared" si="3"/>
        <v/>
      </c>
    </row>
    <row r="24" spans="1:12" s="11" customFormat="1" x14ac:dyDescent="0.25">
      <c r="A24" s="38"/>
      <c r="C24" s="315" t="s">
        <v>20</v>
      </c>
      <c r="D24" s="315"/>
      <c r="E24" s="219"/>
      <c r="J24" s="11" t="b">
        <f>AND(J23,E23=celNO)</f>
        <v>0</v>
      </c>
      <c r="K24" s="11" t="str">
        <f t="shared" si="2"/>
        <v/>
      </c>
      <c r="L24" s="11" t="str">
        <f t="shared" si="3"/>
        <v/>
      </c>
    </row>
    <row r="25" spans="1:12" s="11" customFormat="1" x14ac:dyDescent="0.25">
      <c r="A25" s="38"/>
      <c r="C25" s="315" t="s">
        <v>22</v>
      </c>
      <c r="D25" s="315"/>
      <c r="E25" s="219"/>
      <c r="J25" s="11" t="b">
        <f>OR(AND(J21,E21=celNO),AND(J24,E24=celNO))</f>
        <v>0</v>
      </c>
      <c r="K25" s="11" t="str">
        <f t="shared" si="2"/>
        <v/>
      </c>
      <c r="L25" s="11" t="str">
        <f t="shared" si="3"/>
        <v/>
      </c>
    </row>
    <row r="26" spans="1:12" s="11" customFormat="1" x14ac:dyDescent="0.25">
      <c r="A26" s="38"/>
      <c r="C26" s="315" t="s">
        <v>20</v>
      </c>
      <c r="D26" s="315"/>
      <c r="E26" s="219"/>
      <c r="J26" s="11" t="b">
        <f>AND(J25,E25=celYES)</f>
        <v>0</v>
      </c>
      <c r="K26" s="11" t="str">
        <f t="shared" si="2"/>
        <v/>
      </c>
      <c r="L26" s="11" t="str">
        <f t="shared" si="3"/>
        <v/>
      </c>
    </row>
    <row r="27" spans="1:12" s="11" customFormat="1" x14ac:dyDescent="0.25">
      <c r="A27" s="38"/>
      <c r="C27" s="315" t="s">
        <v>23</v>
      </c>
      <c r="D27" s="315"/>
      <c r="E27" s="219"/>
      <c r="J27" s="11" t="b">
        <f>OR(AND(J25,E25=celNO),AND(J26,E26=celNO))</f>
        <v>0</v>
      </c>
      <c r="K27" s="11" t="str">
        <f t="shared" si="2"/>
        <v/>
      </c>
      <c r="L27" s="11" t="str">
        <f t="shared" si="3"/>
        <v/>
      </c>
    </row>
    <row r="28" spans="1:12" s="11" customFormat="1" x14ac:dyDescent="0.25">
      <c r="A28" s="38"/>
      <c r="C28" s="315" t="s">
        <v>21</v>
      </c>
      <c r="D28" s="315"/>
      <c r="E28" s="219"/>
      <c r="J28" s="11" t="b">
        <f>AND(J27,E27=celYES)</f>
        <v>0</v>
      </c>
      <c r="K28" s="11" t="str">
        <f t="shared" si="2"/>
        <v/>
      </c>
      <c r="L28" s="11" t="str">
        <f t="shared" si="3"/>
        <v/>
      </c>
    </row>
    <row r="29" spans="1:12" s="11" customFormat="1" x14ac:dyDescent="0.25">
      <c r="A29" s="38"/>
      <c r="C29" s="315" t="s">
        <v>20</v>
      </c>
      <c r="D29" s="315"/>
      <c r="E29" s="219"/>
      <c r="J29" s="11" t="b">
        <f>AND(J28,E28=celNO)</f>
        <v>0</v>
      </c>
      <c r="K29" s="11" t="str">
        <f t="shared" si="2"/>
        <v/>
      </c>
      <c r="L29" s="11" t="str">
        <f t="shared" si="3"/>
        <v/>
      </c>
    </row>
    <row r="30" spans="1:12" s="11" customFormat="1" x14ac:dyDescent="0.25">
      <c r="A30" s="38"/>
      <c r="C30" s="315" t="s">
        <v>24</v>
      </c>
      <c r="D30" s="315"/>
      <c r="E30" s="219"/>
      <c r="J30" s="11" t="b">
        <f>OR(AND(J27,E27=celNO),AND(J29,E29=celNO))</f>
        <v>0</v>
      </c>
      <c r="K30" s="11" t="str">
        <f t="shared" si="2"/>
        <v/>
      </c>
      <c r="L30" s="11" t="str">
        <f t="shared" si="3"/>
        <v/>
      </c>
    </row>
    <row r="31" spans="1:12" s="11" customFormat="1" x14ac:dyDescent="0.25">
      <c r="A31" s="92"/>
      <c r="B31" s="13"/>
      <c r="C31" s="312" t="s">
        <v>20</v>
      </c>
      <c r="D31" s="312"/>
      <c r="E31" s="220"/>
      <c r="J31" s="11" t="b">
        <f>AND(J30,E30=celYES)</f>
        <v>0</v>
      </c>
      <c r="K31" s="11" t="str">
        <f t="shared" si="2"/>
        <v/>
      </c>
      <c r="L31" s="11" t="str">
        <f t="shared" si="3"/>
        <v/>
      </c>
    </row>
    <row r="32" spans="1:12" s="11" customFormat="1" x14ac:dyDescent="0.25">
      <c r="A32" s="50"/>
      <c r="B32" s="9" t="s">
        <v>8</v>
      </c>
      <c r="C32" s="314" t="s">
        <v>18</v>
      </c>
      <c r="D32" s="314"/>
      <c r="E32" s="221"/>
      <c r="J32" s="11" t="b">
        <f>J60</f>
        <v>0</v>
      </c>
      <c r="K32" s="11" t="str">
        <f t="shared" ref="K32:K48" si="4">IF(J32,celYES,"")</f>
        <v/>
      </c>
      <c r="L32" s="11" t="str">
        <f t="shared" ref="L32:L48" si="5">IF(J32,celNO,"")</f>
        <v/>
      </c>
    </row>
    <row r="33" spans="1:15" s="11" customFormat="1" x14ac:dyDescent="0.25">
      <c r="A33" s="38"/>
      <c r="C33" s="315" t="s">
        <v>212</v>
      </c>
      <c r="D33" s="315"/>
      <c r="E33" s="219"/>
      <c r="J33" s="11" t="b">
        <f>AND(J32,E32=celYES)</f>
        <v>0</v>
      </c>
      <c r="K33" s="11" t="str">
        <f t="shared" si="4"/>
        <v/>
      </c>
      <c r="L33" s="11" t="str">
        <f t="shared" si="5"/>
        <v/>
      </c>
    </row>
    <row r="34" spans="1:15" s="11" customFormat="1" x14ac:dyDescent="0.25">
      <c r="A34" s="38"/>
      <c r="C34" s="313" t="s">
        <v>407</v>
      </c>
      <c r="D34" s="313"/>
      <c r="E34" s="219"/>
      <c r="J34" s="11" t="b">
        <f>AND(J33,E33=celYES)</f>
        <v>0</v>
      </c>
      <c r="K34" s="11" t="str">
        <f t="shared" si="4"/>
        <v/>
      </c>
      <c r="L34" s="11" t="str">
        <f t="shared" si="5"/>
        <v/>
      </c>
      <c r="O34" s="11" t="s">
        <v>397</v>
      </c>
    </row>
    <row r="35" spans="1:15" s="11" customFormat="1" x14ac:dyDescent="0.25">
      <c r="A35" s="38"/>
      <c r="C35" s="313" t="s">
        <v>406</v>
      </c>
      <c r="D35" s="313"/>
      <c r="E35" s="219"/>
      <c r="J35" s="11" t="b">
        <f>AND(J34,E34=celNO)</f>
        <v>0</v>
      </c>
      <c r="K35" s="11" t="str">
        <f t="shared" si="4"/>
        <v/>
      </c>
      <c r="L35" s="11" t="str">
        <f t="shared" si="5"/>
        <v/>
      </c>
      <c r="O35" s="11" t="s">
        <v>411</v>
      </c>
    </row>
    <row r="36" spans="1:15" s="11" customFormat="1" x14ac:dyDescent="0.25">
      <c r="A36" s="38"/>
      <c r="C36" s="315" t="s">
        <v>405</v>
      </c>
      <c r="D36" s="315"/>
      <c r="E36" s="219"/>
      <c r="J36" s="11" t="b">
        <f>OR(AND(J35,E35=celNO),AND(J33,E33=celNO))</f>
        <v>0</v>
      </c>
      <c r="K36" s="11" t="str">
        <f t="shared" ref="K36" si="6">IF(J36,celYES,"")</f>
        <v/>
      </c>
      <c r="L36" s="11" t="str">
        <f t="shared" ref="L36" si="7">IF(J36,celNO,"")</f>
        <v/>
      </c>
      <c r="O36" s="11" t="s">
        <v>410</v>
      </c>
    </row>
    <row r="37" spans="1:15" s="11" customFormat="1" x14ac:dyDescent="0.25">
      <c r="A37" s="50"/>
      <c r="B37" s="10"/>
      <c r="C37" s="314" t="s">
        <v>22</v>
      </c>
      <c r="D37" s="314"/>
      <c r="E37" s="221"/>
      <c r="J37" s="11" t="b">
        <f>OR(AND(J32,E32=celNO),AND(J36,E36=celNO))</f>
        <v>0</v>
      </c>
      <c r="K37" s="11" t="str">
        <f t="shared" si="4"/>
        <v/>
      </c>
      <c r="L37" s="11" t="str">
        <f t="shared" si="5"/>
        <v/>
      </c>
    </row>
    <row r="38" spans="1:15" s="11" customFormat="1" x14ac:dyDescent="0.25">
      <c r="A38" s="38"/>
      <c r="C38" s="315" t="s">
        <v>30</v>
      </c>
      <c r="D38" s="315"/>
      <c r="E38" s="219"/>
      <c r="J38" s="11" t="b">
        <f>AND(J37,E37=celYES)</f>
        <v>0</v>
      </c>
      <c r="K38" s="11" t="str">
        <f t="shared" si="4"/>
        <v/>
      </c>
      <c r="L38" s="11" t="str">
        <f t="shared" si="5"/>
        <v/>
      </c>
    </row>
    <row r="39" spans="1:15" s="11" customFormat="1" x14ac:dyDescent="0.25">
      <c r="A39" s="38"/>
      <c r="C39" s="315" t="s">
        <v>31</v>
      </c>
      <c r="D39" s="315"/>
      <c r="E39" s="219"/>
      <c r="J39" s="11" t="b">
        <f>OR(AND(J38,E38=celNO),AND(J37,E37=celNO))</f>
        <v>0</v>
      </c>
      <c r="K39" s="11" t="str">
        <f t="shared" si="4"/>
        <v/>
      </c>
      <c r="L39" s="11" t="str">
        <f t="shared" si="5"/>
        <v/>
      </c>
    </row>
    <row r="40" spans="1:15" s="11" customFormat="1" x14ac:dyDescent="0.25">
      <c r="A40" s="38"/>
      <c r="C40" s="315" t="s">
        <v>32</v>
      </c>
      <c r="D40" s="315"/>
      <c r="E40" s="219"/>
      <c r="J40" s="11" t="b">
        <f>AND(J39,E39=celYES)</f>
        <v>0</v>
      </c>
      <c r="K40" s="11" t="str">
        <f t="shared" si="4"/>
        <v/>
      </c>
      <c r="L40" s="11" t="str">
        <f t="shared" si="5"/>
        <v/>
      </c>
    </row>
    <row r="41" spans="1:15" s="11" customFormat="1" x14ac:dyDescent="0.25">
      <c r="A41" s="50"/>
      <c r="B41" s="10"/>
      <c r="C41" s="314" t="s">
        <v>23</v>
      </c>
      <c r="D41" s="314"/>
      <c r="E41" s="221"/>
      <c r="J41" s="11" t="b">
        <f>OR(AND(J40,E40=celNO),AND(J39,E39=celNO))</f>
        <v>0</v>
      </c>
      <c r="K41" s="11" t="str">
        <f t="shared" si="4"/>
        <v/>
      </c>
      <c r="L41" s="11" t="str">
        <f t="shared" si="5"/>
        <v/>
      </c>
    </row>
    <row r="42" spans="1:15" s="11" customFormat="1" x14ac:dyDescent="0.25">
      <c r="A42" s="38"/>
      <c r="C42" s="315" t="s">
        <v>212</v>
      </c>
      <c r="D42" s="315"/>
      <c r="E42" s="219"/>
      <c r="J42" s="11" t="b">
        <f>AND(J41,E41=celYES)</f>
        <v>0</v>
      </c>
      <c r="K42" s="11" t="str">
        <f t="shared" si="4"/>
        <v/>
      </c>
      <c r="L42" s="11" t="str">
        <f t="shared" si="5"/>
        <v/>
      </c>
    </row>
    <row r="43" spans="1:15" s="11" customFormat="1" x14ac:dyDescent="0.25">
      <c r="A43" s="38"/>
      <c r="C43" s="313" t="s">
        <v>406</v>
      </c>
      <c r="D43" s="313"/>
      <c r="E43" s="219"/>
      <c r="J43" s="11" t="b">
        <f>AND(J42,E42=celYES)</f>
        <v>0</v>
      </c>
      <c r="K43" s="11" t="str">
        <f t="shared" ref="K43" si="8">IF(J43,celYES,"")</f>
        <v/>
      </c>
      <c r="L43" s="11" t="str">
        <f t="shared" ref="L43" si="9">IF(J43,celNO,"")</f>
        <v/>
      </c>
      <c r="O43" s="11" t="s">
        <v>409</v>
      </c>
    </row>
    <row r="44" spans="1:15" s="11" customFormat="1" x14ac:dyDescent="0.25">
      <c r="A44" s="38"/>
      <c r="C44" s="313" t="s">
        <v>405</v>
      </c>
      <c r="D44" s="313"/>
      <c r="E44" s="219"/>
      <c r="J44" s="11" t="b">
        <f>AND(J42,E42=celNO)</f>
        <v>0</v>
      </c>
      <c r="K44" s="11" t="str">
        <f t="shared" ref="K44" si="10">IF(J44,celYES,"")</f>
        <v/>
      </c>
      <c r="L44" s="11" t="str">
        <f t="shared" ref="L44" si="11">IF(J44,celNO,"")</f>
        <v/>
      </c>
      <c r="O44" s="11" t="s">
        <v>408</v>
      </c>
    </row>
    <row r="45" spans="1:15" s="11" customFormat="1" x14ac:dyDescent="0.25">
      <c r="A45" s="38"/>
      <c r="C45" s="313" t="s">
        <v>213</v>
      </c>
      <c r="D45" s="313"/>
      <c r="E45" s="219"/>
      <c r="J45" s="11" t="b">
        <f>AND(J43,E43=celNO)</f>
        <v>0</v>
      </c>
      <c r="K45" s="11" t="str">
        <f t="shared" ref="K45" si="12">IF(J45,celYES,"")</f>
        <v/>
      </c>
      <c r="L45" s="11" t="str">
        <f t="shared" ref="L45" si="13">IF(J45,celNO,"")</f>
        <v/>
      </c>
      <c r="O45" s="11" t="s">
        <v>215</v>
      </c>
    </row>
    <row r="46" spans="1:15" s="11" customFormat="1" x14ac:dyDescent="0.25">
      <c r="A46" s="38"/>
      <c r="C46" s="313" t="s">
        <v>214</v>
      </c>
      <c r="D46" s="313"/>
      <c r="E46" s="219"/>
      <c r="J46" s="11" t="b">
        <f>AND(J44,E44=celNO)</f>
        <v>0</v>
      </c>
      <c r="K46" s="11" t="str">
        <f t="shared" ref="K46" si="14">IF(J46,celYES,"")</f>
        <v/>
      </c>
      <c r="L46" s="11" t="str">
        <f t="shared" ref="L46" si="15">IF(J46,celNO,"")</f>
        <v/>
      </c>
      <c r="O46" s="11" t="s">
        <v>216</v>
      </c>
    </row>
    <row r="47" spans="1:15" s="11" customFormat="1" x14ac:dyDescent="0.25">
      <c r="A47" s="50"/>
      <c r="B47" s="10"/>
      <c r="C47" s="314" t="s">
        <v>24</v>
      </c>
      <c r="D47" s="314"/>
      <c r="E47" s="221"/>
      <c r="J47" s="11" t="b">
        <f>OR(AND(J45,E45=celNO),AND(J46,E46=celNO),AND(J41,E41=celNO))</f>
        <v>0</v>
      </c>
      <c r="K47" s="11" t="str">
        <f t="shared" si="4"/>
        <v/>
      </c>
      <c r="L47" s="11" t="str">
        <f t="shared" si="5"/>
        <v/>
      </c>
    </row>
    <row r="48" spans="1:15" s="11" customFormat="1" x14ac:dyDescent="0.25">
      <c r="A48" s="38"/>
      <c r="C48" s="315" t="s">
        <v>212</v>
      </c>
      <c r="D48" s="315"/>
      <c r="E48" s="219"/>
      <c r="J48" s="11" t="b">
        <f>AND(J47,E47=celYES)</f>
        <v>0</v>
      </c>
      <c r="K48" s="11" t="str">
        <f t="shared" si="4"/>
        <v/>
      </c>
      <c r="L48" s="11" t="str">
        <f t="shared" si="5"/>
        <v/>
      </c>
    </row>
    <row r="49" spans="1:15" s="11" customFormat="1" x14ac:dyDescent="0.25">
      <c r="A49" s="38"/>
      <c r="C49" s="315" t="s">
        <v>213</v>
      </c>
      <c r="D49" s="315"/>
      <c r="E49" s="219"/>
      <c r="J49" s="11" t="b">
        <f>AND(J48,E48=celYES)</f>
        <v>0</v>
      </c>
      <c r="K49" s="11" t="str">
        <f t="shared" ref="K49:K50" si="16">IF(J49,celYES,"")</f>
        <v/>
      </c>
      <c r="L49" s="11" t="str">
        <f t="shared" ref="L49:L50" si="17">IF(J49,celNO,"")</f>
        <v/>
      </c>
      <c r="O49" s="60" t="s">
        <v>217</v>
      </c>
    </row>
    <row r="50" spans="1:15" s="11" customFormat="1" x14ac:dyDescent="0.25">
      <c r="A50" s="92"/>
      <c r="B50" s="13"/>
      <c r="C50" s="312" t="s">
        <v>214</v>
      </c>
      <c r="D50" s="312"/>
      <c r="E50" s="220"/>
      <c r="J50" s="11" t="b">
        <f>AND(J48,E48=celNO)</f>
        <v>0</v>
      </c>
      <c r="K50" s="11" t="str">
        <f t="shared" si="16"/>
        <v/>
      </c>
      <c r="L50" s="11" t="str">
        <f t="shared" si="17"/>
        <v/>
      </c>
      <c r="O50" s="60" t="s">
        <v>218</v>
      </c>
    </row>
    <row r="51" spans="1:15" s="11" customFormat="1" x14ac:dyDescent="0.25">
      <c r="A51" s="38"/>
      <c r="C51" s="255" t="s">
        <v>395</v>
      </c>
      <c r="D51" s="255"/>
      <c r="E51" s="219"/>
      <c r="J51" s="11" t="b">
        <f>OR(AND(J32,E32=celYES),AND(J41,E41=celYES))</f>
        <v>0</v>
      </c>
      <c r="K51" s="11" t="str">
        <f t="shared" ref="K51" si="18">IF(J51,celYES,"")</f>
        <v/>
      </c>
      <c r="L51" s="11" t="str">
        <f t="shared" ref="L51" si="19">IF(J51,celNO,"")</f>
        <v/>
      </c>
      <c r="O51" s="60" t="s">
        <v>396</v>
      </c>
    </row>
    <row r="52" spans="1:15" s="11" customFormat="1" x14ac:dyDescent="0.25">
      <c r="A52" s="50"/>
      <c r="B52" s="9" t="s">
        <v>46</v>
      </c>
      <c r="C52" s="314" t="s">
        <v>36</v>
      </c>
      <c r="D52" s="314"/>
      <c r="E52" s="221"/>
      <c r="J52" s="11" t="b">
        <f>OR(J59:J62)</f>
        <v>0</v>
      </c>
      <c r="K52" s="11" t="str">
        <f>IF(J52,celYES,"")</f>
        <v/>
      </c>
      <c r="L52" s="11" t="str">
        <f>IF(J52,celNO,"")</f>
        <v/>
      </c>
    </row>
    <row r="53" spans="1:15" s="11" customFormat="1" x14ac:dyDescent="0.25">
      <c r="A53" s="38"/>
      <c r="C53" s="315" t="s">
        <v>35</v>
      </c>
      <c r="D53" s="315"/>
      <c r="E53" s="219"/>
      <c r="J53" s="11" t="b">
        <f>AND(J52,E52=celYES)</f>
        <v>0</v>
      </c>
      <c r="K53" s="11" t="str">
        <f>IF(J53,celYES,"")</f>
        <v/>
      </c>
      <c r="L53" s="11" t="str">
        <f>IF(J53,celNO,"")</f>
        <v/>
      </c>
    </row>
    <row r="54" spans="1:15" s="11" customFormat="1" x14ac:dyDescent="0.25">
      <c r="A54" s="92"/>
      <c r="B54" s="13"/>
      <c r="C54" s="312" t="s">
        <v>34</v>
      </c>
      <c r="D54" s="312"/>
      <c r="E54" s="220"/>
      <c r="J54" s="11" t="b">
        <f>AND(J53,E53=celNO)</f>
        <v>0</v>
      </c>
      <c r="K54" s="11" t="str">
        <f>IF(J54,celYES,"")</f>
        <v/>
      </c>
      <c r="L54" s="11" t="str">
        <f>IF(J54,celNO,"")</f>
        <v/>
      </c>
    </row>
    <row r="55" spans="1:15" s="11" customFormat="1" x14ac:dyDescent="0.25">
      <c r="E55" s="15"/>
    </row>
    <row r="56" spans="1:15" s="11" customFormat="1" x14ac:dyDescent="0.25">
      <c r="E56" s="15"/>
    </row>
    <row r="57" spans="1:15" s="11" customFormat="1" hidden="1" x14ac:dyDescent="0.25">
      <c r="A57" s="11" t="s">
        <v>17</v>
      </c>
      <c r="E57" s="15"/>
    </row>
    <row r="58" spans="1:15" s="10" customFormat="1" hidden="1" x14ac:dyDescent="0.25">
      <c r="B58" s="9" t="s">
        <v>2</v>
      </c>
      <c r="C58" s="14" t="str">
        <f>K58</f>
        <v>Aucun type</v>
      </c>
      <c r="E58" s="22"/>
      <c r="J58" s="10" t="b">
        <f>E11=celNO</f>
        <v>0</v>
      </c>
      <c r="K58" s="20" t="s">
        <v>16</v>
      </c>
    </row>
    <row r="59" spans="1:15" s="11" customFormat="1" hidden="1" x14ac:dyDescent="0.25">
      <c r="B59" s="11" t="s">
        <v>17</v>
      </c>
      <c r="C59" s="12" t="str">
        <f t="shared" ref="C59:C62" si="20">K59</f>
        <v>1 ?</v>
      </c>
      <c r="E59" s="15"/>
      <c r="J59" s="11" t="b">
        <f>E11=celYES</f>
        <v>0</v>
      </c>
      <c r="K59" s="11" t="s">
        <v>189</v>
      </c>
    </row>
    <row r="60" spans="1:15" s="11" customFormat="1" hidden="1" x14ac:dyDescent="0.25">
      <c r="B60" s="11" t="s">
        <v>17</v>
      </c>
      <c r="C60" s="12" t="str">
        <f t="shared" si="20"/>
        <v>2 ?</v>
      </c>
      <c r="E60" s="15"/>
      <c r="J60" s="11" t="b">
        <f>AND(E7=celYES,E8=celNO)</f>
        <v>0</v>
      </c>
      <c r="K60" s="11" t="s">
        <v>190</v>
      </c>
    </row>
    <row r="61" spans="1:15" s="11" customFormat="1" hidden="1" x14ac:dyDescent="0.25">
      <c r="B61" s="11" t="s">
        <v>17</v>
      </c>
      <c r="C61" s="12" t="str">
        <f t="shared" si="20"/>
        <v>3 ?</v>
      </c>
      <c r="E61" s="15"/>
      <c r="J61" s="11" t="b">
        <f>AND(E7=celYES,E8=celYES,E9=celYES)</f>
        <v>0</v>
      </c>
      <c r="K61" s="11" t="s">
        <v>191</v>
      </c>
    </row>
    <row r="62" spans="1:15" s="11" customFormat="1" ht="15.75" hidden="1" thickBot="1" x14ac:dyDescent="0.3">
      <c r="B62" s="11" t="s">
        <v>17</v>
      </c>
      <c r="C62" s="12" t="str">
        <f t="shared" si="20"/>
        <v>4 ?</v>
      </c>
      <c r="E62" s="15"/>
      <c r="J62" s="11" t="b">
        <f>AND(E7=celYES,E8=celYES,E9=celNO,E10=celYES)</f>
        <v>0</v>
      </c>
      <c r="K62" s="11" t="s">
        <v>192</v>
      </c>
    </row>
    <row r="63" spans="1:15" s="13" customFormat="1" ht="15.75" hidden="1" thickBot="1" x14ac:dyDescent="0.3">
      <c r="B63" s="13" t="s">
        <v>17</v>
      </c>
      <c r="C63" s="17" t="s">
        <v>7</v>
      </c>
      <c r="E63" s="3" t="str">
        <f>IF(OR(J58:J62),VLOOKUP(TRUE,J58:K62,2,FALSE),"")</f>
        <v/>
      </c>
    </row>
    <row r="64" spans="1:15" s="11" customFormat="1" hidden="1" x14ac:dyDescent="0.25">
      <c r="E64" s="15"/>
    </row>
    <row r="65" spans="2:11" s="10" customFormat="1" hidden="1" x14ac:dyDescent="0.25">
      <c r="B65" s="9" t="s">
        <v>10</v>
      </c>
      <c r="C65" s="14" t="str">
        <f>K65</f>
        <v>No type 4</v>
      </c>
      <c r="E65" s="19"/>
      <c r="J65" s="10" t="b">
        <f>OR(AND(J20,E20=celNO),AND(J18,E18=celNO))</f>
        <v>0</v>
      </c>
      <c r="K65" s="20" t="s">
        <v>39</v>
      </c>
    </row>
    <row r="66" spans="2:11" s="11" customFormat="1" hidden="1" x14ac:dyDescent="0.25">
      <c r="B66" s="11" t="s">
        <v>17</v>
      </c>
      <c r="C66" s="12" t="str">
        <f t="shared" ref="C66:C71" si="21">K66</f>
        <v>4.1</v>
      </c>
      <c r="E66" s="16"/>
      <c r="J66" s="11" t="b">
        <f>AND(J13,E13=celYES)</f>
        <v>0</v>
      </c>
      <c r="K66" s="11" t="s">
        <v>193</v>
      </c>
    </row>
    <row r="67" spans="2:11" s="11" customFormat="1" hidden="1" x14ac:dyDescent="0.25">
      <c r="B67" s="11" t="s">
        <v>17</v>
      </c>
      <c r="C67" s="12" t="str">
        <f t="shared" si="21"/>
        <v>4.2</v>
      </c>
      <c r="E67" s="16"/>
      <c r="J67" s="11" t="b">
        <f>AND(J14,E14=celYES)</f>
        <v>0</v>
      </c>
      <c r="K67" s="11" t="s">
        <v>194</v>
      </c>
    </row>
    <row r="68" spans="2:11" s="11" customFormat="1" hidden="1" x14ac:dyDescent="0.25">
      <c r="B68" s="11" t="s">
        <v>17</v>
      </c>
      <c r="C68" s="12" t="str">
        <f t="shared" si="21"/>
        <v>4.3</v>
      </c>
      <c r="E68" s="16"/>
      <c r="J68" s="11" t="b">
        <f>AND(J15,E15=celYES)</f>
        <v>0</v>
      </c>
      <c r="K68" s="11" t="s">
        <v>195</v>
      </c>
    </row>
    <row r="69" spans="2:11" s="11" customFormat="1" hidden="1" x14ac:dyDescent="0.25">
      <c r="B69" s="11" t="s">
        <v>17</v>
      </c>
      <c r="C69" s="12" t="str">
        <f t="shared" si="21"/>
        <v>4.4</v>
      </c>
      <c r="E69" s="16"/>
      <c r="J69" s="11" t="b">
        <f>AND(J17,E17=celYES)</f>
        <v>0</v>
      </c>
      <c r="K69" s="11" t="s">
        <v>196</v>
      </c>
    </row>
    <row r="70" spans="2:11" s="11" customFormat="1" hidden="1" x14ac:dyDescent="0.25">
      <c r="B70" s="11" t="s">
        <v>17</v>
      </c>
      <c r="C70" s="12" t="str">
        <f t="shared" si="21"/>
        <v>4.5</v>
      </c>
      <c r="E70" s="16"/>
      <c r="J70" s="11" t="b">
        <f>AND(J19,E19=celYES)</f>
        <v>0</v>
      </c>
      <c r="K70" s="11" t="s">
        <v>197</v>
      </c>
    </row>
    <row r="71" spans="2:11" s="11" customFormat="1" ht="15.75" hidden="1" thickBot="1" x14ac:dyDescent="0.3">
      <c r="B71" s="11" t="s">
        <v>17</v>
      </c>
      <c r="C71" s="12" t="str">
        <f t="shared" si="21"/>
        <v>4.6</v>
      </c>
      <c r="E71" s="16"/>
      <c r="J71" s="11" t="b">
        <f>AND(J20,E20=celYES)</f>
        <v>0</v>
      </c>
      <c r="K71" s="11" t="s">
        <v>198</v>
      </c>
    </row>
    <row r="72" spans="2:11" s="13" customFormat="1" ht="15.75" hidden="1" thickBot="1" x14ac:dyDescent="0.3">
      <c r="B72" s="13" t="s">
        <v>17</v>
      </c>
      <c r="C72" s="17" t="s">
        <v>29</v>
      </c>
      <c r="E72" s="5" t="str">
        <f>IF(OR(J65:J71),VLOOKUP(TRUE,J65:K71,2,FALSE),"")</f>
        <v/>
      </c>
    </row>
    <row r="73" spans="2:11" s="11" customFormat="1" hidden="1" x14ac:dyDescent="0.25">
      <c r="E73" s="15"/>
    </row>
    <row r="74" spans="2:11" s="10" customFormat="1" hidden="1" x14ac:dyDescent="0.25">
      <c r="B74" s="9" t="s">
        <v>9</v>
      </c>
      <c r="C74" s="10" t="str">
        <f>K74</f>
        <v>No type 3</v>
      </c>
      <c r="E74" s="19"/>
      <c r="J74" s="10" t="b">
        <f>OR(AND(J31,E31=celNO),AND(J30,E30=celNO))</f>
        <v>0</v>
      </c>
      <c r="K74" s="20" t="s">
        <v>38</v>
      </c>
    </row>
    <row r="75" spans="2:11" s="11" customFormat="1" hidden="1" x14ac:dyDescent="0.25">
      <c r="B75" s="11" t="s">
        <v>17</v>
      </c>
      <c r="C75" s="11" t="str">
        <f>K75</f>
        <v>3.1</v>
      </c>
      <c r="E75" s="16"/>
      <c r="J75" s="11" t="b">
        <f>AND(J22,E22=celYES)</f>
        <v>0</v>
      </c>
      <c r="K75" s="11" t="s">
        <v>199</v>
      </c>
    </row>
    <row r="76" spans="2:11" s="11" customFormat="1" hidden="1" x14ac:dyDescent="0.25">
      <c r="B76" s="11" t="s">
        <v>17</v>
      </c>
      <c r="C76" s="11" t="str">
        <f t="shared" ref="C76:C81" si="22">K76</f>
        <v>3.2</v>
      </c>
      <c r="E76" s="16"/>
      <c r="J76" s="11" t="b">
        <f>AND(J23,E23=celYES)</f>
        <v>0</v>
      </c>
      <c r="K76" s="11" t="s">
        <v>200</v>
      </c>
    </row>
    <row r="77" spans="2:11" s="11" customFormat="1" hidden="1" x14ac:dyDescent="0.25">
      <c r="B77" s="11" t="s">
        <v>17</v>
      </c>
      <c r="C77" s="11" t="str">
        <f t="shared" si="22"/>
        <v>3.3</v>
      </c>
      <c r="E77" s="16"/>
      <c r="J77" s="11" t="b">
        <f>AND(J24,E24=celYES)</f>
        <v>0</v>
      </c>
      <c r="K77" s="11" t="s">
        <v>201</v>
      </c>
    </row>
    <row r="78" spans="2:11" s="11" customFormat="1" hidden="1" x14ac:dyDescent="0.25">
      <c r="B78" s="11" t="s">
        <v>17</v>
      </c>
      <c r="C78" s="11" t="str">
        <f t="shared" si="22"/>
        <v>3.4</v>
      </c>
      <c r="E78" s="16"/>
      <c r="J78" s="11" t="b">
        <f>AND(J26,E26=celYES)</f>
        <v>0</v>
      </c>
      <c r="K78" s="11" t="s">
        <v>202</v>
      </c>
    </row>
    <row r="79" spans="2:11" s="11" customFormat="1" hidden="1" x14ac:dyDescent="0.25">
      <c r="B79" s="11" t="s">
        <v>17</v>
      </c>
      <c r="C79" s="11" t="str">
        <f t="shared" si="22"/>
        <v>3.5</v>
      </c>
      <c r="E79" s="16"/>
      <c r="J79" s="11" t="b">
        <f>AND(J28,E28=celYES)</f>
        <v>0</v>
      </c>
      <c r="K79" s="11" t="s">
        <v>203</v>
      </c>
    </row>
    <row r="80" spans="2:11" s="11" customFormat="1" hidden="1" x14ac:dyDescent="0.25">
      <c r="B80" s="11" t="s">
        <v>17</v>
      </c>
      <c r="C80" s="11" t="str">
        <f t="shared" si="22"/>
        <v>3.6</v>
      </c>
      <c r="E80" s="16"/>
      <c r="J80" s="11" t="b">
        <f>AND(J29,E29=celYES)</f>
        <v>0</v>
      </c>
      <c r="K80" s="11" t="s">
        <v>204</v>
      </c>
    </row>
    <row r="81" spans="2:12" s="11" customFormat="1" ht="15.75" hidden="1" thickBot="1" x14ac:dyDescent="0.3">
      <c r="B81" s="11" t="s">
        <v>17</v>
      </c>
      <c r="C81" s="11" t="str">
        <f t="shared" si="22"/>
        <v>3.7</v>
      </c>
      <c r="E81" s="16"/>
      <c r="J81" s="11" t="b">
        <f>AND(J31,E31=celYES)</f>
        <v>0</v>
      </c>
      <c r="K81" s="11" t="s">
        <v>205</v>
      </c>
    </row>
    <row r="82" spans="2:12" s="13" customFormat="1" ht="15.75" hidden="1" thickBot="1" x14ac:dyDescent="0.3">
      <c r="B82" s="13" t="s">
        <v>17</v>
      </c>
      <c r="C82" s="17" t="s">
        <v>25</v>
      </c>
      <c r="E82" s="5" t="str">
        <f>IF(OR(J74:J81),VLOOKUP(TRUE,J74:K81,2,FALSE),"")</f>
        <v/>
      </c>
    </row>
    <row r="83" spans="2:12" s="11" customFormat="1" hidden="1" x14ac:dyDescent="0.25">
      <c r="E83" s="15"/>
    </row>
    <row r="84" spans="2:12" s="10" customFormat="1" hidden="1" x14ac:dyDescent="0.25">
      <c r="B84" s="9" t="s">
        <v>8</v>
      </c>
      <c r="C84" s="10" t="str">
        <f>K84</f>
        <v>No type 2</v>
      </c>
      <c r="E84" s="19"/>
      <c r="J84" s="10" t="b">
        <f>OR(AND(J50,E50=celNO),AND(J49,E49=celNO), AND(J47,E47=celNO))</f>
        <v>0</v>
      </c>
      <c r="K84" s="20" t="s">
        <v>37</v>
      </c>
    </row>
    <row r="85" spans="2:12" s="11" customFormat="1" hidden="1" x14ac:dyDescent="0.25">
      <c r="B85" s="11" t="s">
        <v>17</v>
      </c>
      <c r="C85" s="11" t="str">
        <f>K85&amp;L85</f>
        <v>2.1 (L)</v>
      </c>
      <c r="E85" s="16"/>
      <c r="J85" s="11" t="b">
        <f>AND(J34,E34=celYES)</f>
        <v>0</v>
      </c>
      <c r="K85" s="11" t="s">
        <v>206</v>
      </c>
      <c r="L85" s="11" t="s">
        <v>412</v>
      </c>
    </row>
    <row r="86" spans="2:12" s="11" customFormat="1" hidden="1" x14ac:dyDescent="0.25">
      <c r="B86" s="60" t="s">
        <v>17</v>
      </c>
      <c r="C86" s="11" t="str">
        <f t="shared" ref="C86:C87" si="23">K86&amp;L86</f>
        <v>2.1 (Z1)</v>
      </c>
      <c r="E86" s="16"/>
      <c r="J86" s="11" t="b">
        <f>AND(J35,E35=celYES)</f>
        <v>0</v>
      </c>
      <c r="K86" s="11" t="s">
        <v>206</v>
      </c>
      <c r="L86" s="11" t="s">
        <v>413</v>
      </c>
    </row>
    <row r="87" spans="2:12" s="11" customFormat="1" hidden="1" x14ac:dyDescent="0.25">
      <c r="B87" s="60" t="s">
        <v>17</v>
      </c>
      <c r="C87" s="11" t="str">
        <f t="shared" si="23"/>
        <v>2.1 (Z2)</v>
      </c>
      <c r="E87" s="16"/>
      <c r="J87" s="11" t="b">
        <f>AND(J36,E36=celYES)</f>
        <v>0</v>
      </c>
      <c r="K87" s="11" t="s">
        <v>206</v>
      </c>
      <c r="L87" s="11" t="s">
        <v>414</v>
      </c>
    </row>
    <row r="88" spans="2:12" s="11" customFormat="1" hidden="1" x14ac:dyDescent="0.25">
      <c r="B88" s="11" t="s">
        <v>17</v>
      </c>
      <c r="C88" s="11" t="str">
        <f t="shared" ref="C88:C89" si="24">K88</f>
        <v>2.2</v>
      </c>
      <c r="E88" s="16"/>
      <c r="J88" s="11" t="b">
        <f>AND(J38,E38=celYES)</f>
        <v>0</v>
      </c>
      <c r="K88" s="11" t="s">
        <v>207</v>
      </c>
      <c r="L88" s="60"/>
    </row>
    <row r="89" spans="2:12" s="11" customFormat="1" hidden="1" x14ac:dyDescent="0.25">
      <c r="B89" s="11" t="s">
        <v>17</v>
      </c>
      <c r="C89" s="11" t="str">
        <f t="shared" si="24"/>
        <v>2.3</v>
      </c>
      <c r="E89" s="16"/>
      <c r="J89" s="11" t="b">
        <f>AND(J40,E40=celYES)</f>
        <v>0</v>
      </c>
      <c r="K89" s="11" t="s">
        <v>208</v>
      </c>
      <c r="L89" s="60"/>
    </row>
    <row r="90" spans="2:12" s="11" customFormat="1" hidden="1" x14ac:dyDescent="0.25">
      <c r="B90" s="11" t="s">
        <v>17</v>
      </c>
      <c r="C90" s="11" t="str">
        <f>K90&amp;L90</f>
        <v>2.4 (Z1)</v>
      </c>
      <c r="E90" s="16"/>
      <c r="J90" s="11" t="b">
        <f>AND(J43,E43=celYES)</f>
        <v>0</v>
      </c>
      <c r="K90" s="11" t="s">
        <v>209</v>
      </c>
      <c r="L90" s="11" t="s">
        <v>413</v>
      </c>
    </row>
    <row r="91" spans="2:12" s="11" customFormat="1" hidden="1" x14ac:dyDescent="0.25">
      <c r="B91" s="60" t="s">
        <v>17</v>
      </c>
      <c r="C91" s="11" t="str">
        <f>K91&amp;L91</f>
        <v>2.4 (Z2)</v>
      </c>
      <c r="E91" s="16"/>
      <c r="J91" s="11" t="b">
        <f>AND(J44,E44=celYES)</f>
        <v>0</v>
      </c>
      <c r="K91" s="11" t="s">
        <v>209</v>
      </c>
      <c r="L91" s="60" t="s">
        <v>414</v>
      </c>
    </row>
    <row r="92" spans="2:12" s="11" customFormat="1" hidden="1" x14ac:dyDescent="0.25">
      <c r="B92" s="11" t="s">
        <v>17</v>
      </c>
      <c r="C92" s="11" t="str">
        <f t="shared" ref="C92:C95" si="25">K92&amp;L92</f>
        <v>2.4 (C1)</v>
      </c>
      <c r="E92" s="16"/>
      <c r="J92" s="11" t="b">
        <f>AND(J45,E45=celYES)</f>
        <v>0</v>
      </c>
      <c r="K92" s="60" t="s">
        <v>209</v>
      </c>
      <c r="L92" s="11" t="s">
        <v>219</v>
      </c>
    </row>
    <row r="93" spans="2:12" s="11" customFormat="1" hidden="1" x14ac:dyDescent="0.25">
      <c r="B93" s="11" t="s">
        <v>17</v>
      </c>
      <c r="C93" s="11" t="str">
        <f t="shared" si="25"/>
        <v>2.4 (C2)</v>
      </c>
      <c r="E93" s="16"/>
      <c r="J93" s="11" t="b">
        <f>AND(J46,E46=celYES)</f>
        <v>0</v>
      </c>
      <c r="K93" s="60" t="s">
        <v>209</v>
      </c>
      <c r="L93" s="11" t="s">
        <v>220</v>
      </c>
    </row>
    <row r="94" spans="2:12" s="11" customFormat="1" hidden="1" x14ac:dyDescent="0.25">
      <c r="B94" s="11" t="s">
        <v>17</v>
      </c>
      <c r="C94" s="11" t="str">
        <f t="shared" si="25"/>
        <v>2.5 (C1)</v>
      </c>
      <c r="E94" s="16"/>
      <c r="J94" s="11" t="b">
        <f>AND(J49,E49=celYES)</f>
        <v>0</v>
      </c>
      <c r="K94" s="11" t="s">
        <v>210</v>
      </c>
      <c r="L94" s="60" t="s">
        <v>219</v>
      </c>
    </row>
    <row r="95" spans="2:12" s="11" customFormat="1" ht="15.75" hidden="1" thickBot="1" x14ac:dyDescent="0.3">
      <c r="B95" s="11" t="s">
        <v>17</v>
      </c>
      <c r="C95" s="11" t="str">
        <f t="shared" si="25"/>
        <v>2.5 (C2)</v>
      </c>
      <c r="E95" s="16"/>
      <c r="J95" s="11" t="b">
        <f>AND(J50,E50=celYES)</f>
        <v>0</v>
      </c>
      <c r="K95" s="60" t="s">
        <v>210</v>
      </c>
      <c r="L95" s="60" t="s">
        <v>220</v>
      </c>
    </row>
    <row r="96" spans="2:12" s="13" customFormat="1" ht="15.75" hidden="1" thickBot="1" x14ac:dyDescent="0.3">
      <c r="B96" s="13" t="s">
        <v>17</v>
      </c>
      <c r="C96" s="17" t="s">
        <v>33</v>
      </c>
      <c r="E96" s="5" t="str">
        <f>IF(OR(J84:J95),CONCATENATE(VLOOKUP(TRUE,J84:K95,2,FALSE),VLOOKUP(TRUE,J84:L95,3,FALSE)),"")</f>
        <v/>
      </c>
    </row>
    <row r="97" spans="2:11" s="12" customFormat="1" hidden="1" x14ac:dyDescent="0.25">
      <c r="B97" s="263" t="s">
        <v>17</v>
      </c>
      <c r="C97" s="12" t="s">
        <v>415</v>
      </c>
      <c r="E97" s="264"/>
      <c r="J97" s="12" t="b">
        <f>OR(NOT(J51),AND(J51,E51=celNO))</f>
        <v>1</v>
      </c>
      <c r="K97" s="263"/>
    </row>
    <row r="98" spans="2:11" s="12" customFormat="1" hidden="1" x14ac:dyDescent="0.25">
      <c r="B98" s="263" t="s">
        <v>17</v>
      </c>
      <c r="C98" s="12" t="s">
        <v>416</v>
      </c>
      <c r="E98" s="264"/>
      <c r="J98" s="12" t="b">
        <f>AND(J51,E51=celYES)</f>
        <v>0</v>
      </c>
      <c r="K98" s="265" t="s">
        <v>417</v>
      </c>
    </row>
    <row r="99" spans="2:11" s="11" customFormat="1" hidden="1" x14ac:dyDescent="0.25">
      <c r="E99" s="15"/>
    </row>
    <row r="100" spans="2:11" s="10" customFormat="1" hidden="1" x14ac:dyDescent="0.25">
      <c r="B100" s="9" t="s">
        <v>46</v>
      </c>
      <c r="C100" s="10" t="s">
        <v>43</v>
      </c>
      <c r="E100" s="19"/>
      <c r="J100" s="10" t="b">
        <f>AND(J53,E53=celYES)</f>
        <v>0</v>
      </c>
      <c r="K100" s="10" t="s">
        <v>40</v>
      </c>
    </row>
    <row r="101" spans="2:11" s="11" customFormat="1" hidden="1" x14ac:dyDescent="0.25">
      <c r="B101" s="11" t="s">
        <v>17</v>
      </c>
      <c r="C101" s="11" t="s">
        <v>44</v>
      </c>
      <c r="E101" s="16"/>
      <c r="J101" s="11" t="b">
        <f>AND(J54,E54=celYES)</f>
        <v>0</v>
      </c>
      <c r="K101" s="11" t="s">
        <v>41</v>
      </c>
    </row>
    <row r="102" spans="2:11" s="11" customFormat="1" ht="15.75" hidden="1" thickBot="1" x14ac:dyDescent="0.3">
      <c r="B102" s="11" t="s">
        <v>17</v>
      </c>
      <c r="C102" s="11" t="s">
        <v>45</v>
      </c>
      <c r="E102" s="16"/>
      <c r="J102" s="11" t="b">
        <f>OR(AND(J54,E54=celNO),AND(J52,E52=celNO))</f>
        <v>0</v>
      </c>
      <c r="K102" s="11" t="s">
        <v>42</v>
      </c>
    </row>
    <row r="103" spans="2:11" s="13" customFormat="1" ht="15.75" hidden="1" thickBot="1" x14ac:dyDescent="0.3">
      <c r="B103" s="13" t="s">
        <v>17</v>
      </c>
      <c r="C103" s="17" t="s">
        <v>47</v>
      </c>
      <c r="E103" s="5" t="str">
        <f>IF(OR(J100:J102),VLOOKUP(TRUE,J100:K102,2,FALSE),"")</f>
        <v/>
      </c>
    </row>
    <row r="104" spans="2:11" ht="15.75" hidden="1" thickBot="1" x14ac:dyDescent="0.3"/>
    <row r="105" spans="2:11" s="10" customFormat="1" hidden="1" x14ac:dyDescent="0.25">
      <c r="B105" s="9" t="s">
        <v>54</v>
      </c>
      <c r="C105" s="10" t="s">
        <v>48</v>
      </c>
      <c r="E105" s="6" t="str">
        <f>IF(J105,CONCATENATE(E72,E103),"")</f>
        <v/>
      </c>
      <c r="J105" s="10" t="b">
        <f>AND(OR(J66:J71),OR(J100:J102))</f>
        <v>0</v>
      </c>
    </row>
    <row r="106" spans="2:11" s="11" customFormat="1" hidden="1" x14ac:dyDescent="0.25">
      <c r="B106" s="11" t="s">
        <v>17</v>
      </c>
      <c r="C106" s="11" t="s">
        <v>49</v>
      </c>
      <c r="E106" s="7" t="str">
        <f>IF(J106,CONCATENATE(E82,E103),"")</f>
        <v/>
      </c>
      <c r="J106" s="11" t="b">
        <f>AND(OR(J75:J81),OR(J100:J102))</f>
        <v>0</v>
      </c>
    </row>
    <row r="107" spans="2:11" s="11" customFormat="1" hidden="1" x14ac:dyDescent="0.25">
      <c r="B107" s="11" t="s">
        <v>17</v>
      </c>
      <c r="C107" s="11" t="s">
        <v>50</v>
      </c>
      <c r="E107" s="7" t="str">
        <f>IF(J107,CONCATENATE(VLOOKUP(TRUE,J84:K95,2,FALSE),VLOOKUP(TRUE,J100:K102,2,FALSE),VLOOKUP(TRUE,J84:L95,3,FALSE),VLOOKUP(TRUE,J97:K98,2,FALSE)),"")</f>
        <v/>
      </c>
      <c r="J107" s="11" t="b">
        <f>AND(OR(J85:J95),OR(J100:J102))</f>
        <v>0</v>
      </c>
    </row>
    <row r="108" spans="2:11" s="11" customFormat="1" ht="15.75" hidden="1" thickBot="1" x14ac:dyDescent="0.3">
      <c r="B108" s="11" t="s">
        <v>17</v>
      </c>
      <c r="C108" s="11" t="s">
        <v>51</v>
      </c>
      <c r="E108" s="8" t="str">
        <f>IF(J108,CONCATENATE("1",E103),"")</f>
        <v/>
      </c>
      <c r="J108" s="11" t="b">
        <f>AND(OR(J59,J65,J74,J84),OR(J100:J101))</f>
        <v>0</v>
      </c>
    </row>
    <row r="109" spans="2:11" s="11" customFormat="1" ht="15.75" hidden="1" thickBot="1" x14ac:dyDescent="0.3">
      <c r="B109" s="11" t="s">
        <v>17</v>
      </c>
      <c r="C109" s="11" t="s">
        <v>52</v>
      </c>
      <c r="E109" s="8" t="str">
        <f>IF(J109,Mess2,"")</f>
        <v/>
      </c>
      <c r="J109" s="11" t="b">
        <f>OR(J58,AND(OR(J11,J65,J74,J84),J102))</f>
        <v>0</v>
      </c>
    </row>
    <row r="110" spans="2:11" s="11" customFormat="1" ht="15.75" hidden="1" thickBot="1" x14ac:dyDescent="0.3">
      <c r="E110" s="16"/>
    </row>
    <row r="111" spans="2:11" s="13" customFormat="1" hidden="1" x14ac:dyDescent="0.25">
      <c r="B111" s="13" t="s">
        <v>17</v>
      </c>
      <c r="C111" s="17" t="s">
        <v>53</v>
      </c>
      <c r="E111" s="18" t="str">
        <f>IF(COUNTBLANK(E105:E109)=5,"",IF(COUNTBLANK(E105:E109)=4,CONCATENATE(E105,E106,E107,E108,E109),"ERROR"))</f>
        <v/>
      </c>
    </row>
    <row r="112" spans="2:11" hidden="1" x14ac:dyDescent="0.25"/>
  </sheetData>
  <sheetProtection algorithmName="SHA-512" hashValue="TuxVlj6rrCOnGJGs40qdtNy4E0/8IwI027HDyuCX9JOVXw4VYS5bZ9fa28UvH4rVSEAdRHlMc6n9e/pbfp7vpg==" saltValue="E3ZqCNCknUjF6zY1VY8i7w==" spinCount="100000" sheet="1" objects="1" scenarios="1"/>
  <protectedRanges>
    <protectedRange sqref="E7:E54" name="Range1"/>
  </protectedRanges>
  <dataConsolidate/>
  <mergeCells count="49">
    <mergeCell ref="C28:D28"/>
    <mergeCell ref="C17:D17"/>
    <mergeCell ref="C18:D18"/>
    <mergeCell ref="C16:D16"/>
    <mergeCell ref="A2:E2"/>
    <mergeCell ref="C6:D6"/>
    <mergeCell ref="C8:D8"/>
    <mergeCell ref="C9:D9"/>
    <mergeCell ref="C7:D7"/>
    <mergeCell ref="C10:D10"/>
    <mergeCell ref="C11:D11"/>
    <mergeCell ref="C12:D12"/>
    <mergeCell ref="C13:D13"/>
    <mergeCell ref="C14:D14"/>
    <mergeCell ref="C15:D15"/>
    <mergeCell ref="C19:D19"/>
    <mergeCell ref="C20:D20"/>
    <mergeCell ref="C21:D21"/>
    <mergeCell ref="C22:D22"/>
    <mergeCell ref="C23:D23"/>
    <mergeCell ref="C24:D24"/>
    <mergeCell ref="C25:D25"/>
    <mergeCell ref="C26:D26"/>
    <mergeCell ref="C27:D27"/>
    <mergeCell ref="C43:D43"/>
    <mergeCell ref="C29:D29"/>
    <mergeCell ref="C30:D30"/>
    <mergeCell ref="C31:D31"/>
    <mergeCell ref="C32:D32"/>
    <mergeCell ref="C33:D33"/>
    <mergeCell ref="C37:D37"/>
    <mergeCell ref="C38:D38"/>
    <mergeCell ref="C39:D39"/>
    <mergeCell ref="C40:D40"/>
    <mergeCell ref="C41:D41"/>
    <mergeCell ref="C42:D42"/>
    <mergeCell ref="C35:D35"/>
    <mergeCell ref="C34:D34"/>
    <mergeCell ref="C36:D36"/>
    <mergeCell ref="C52:D52"/>
    <mergeCell ref="C53:D53"/>
    <mergeCell ref="C44:D44"/>
    <mergeCell ref="C54:D54"/>
    <mergeCell ref="C45:D45"/>
    <mergeCell ref="C46:D46"/>
    <mergeCell ref="C47:D47"/>
    <mergeCell ref="C48:D48"/>
    <mergeCell ref="C49:D49"/>
    <mergeCell ref="C50:D50"/>
  </mergeCells>
  <conditionalFormatting sqref="E7:E20 E32:E51">
    <cfRule type="expression" dxfId="55" priority="9">
      <formula>$J7</formula>
    </cfRule>
  </conditionalFormatting>
  <conditionalFormatting sqref="E21:E31">
    <cfRule type="expression" dxfId="54" priority="4">
      <formula>$J21</formula>
    </cfRule>
  </conditionalFormatting>
  <conditionalFormatting sqref="E52:E54">
    <cfRule type="expression" dxfId="53" priority="1">
      <formula>$J52</formula>
    </cfRule>
  </conditionalFormatting>
  <dataValidations count="1">
    <dataValidation type="list" allowBlank="1" showInputMessage="1" showErrorMessage="1" sqref="E7:E54" xr:uid="{00000000-0002-0000-0500-000000000000}">
      <formula1>$K7:$L7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V24"/>
  <sheetViews>
    <sheetView zoomScaleNormal="100" workbookViewId="0">
      <pane xSplit="3" ySplit="4" topLeftCell="E5" activePane="bottomRight" state="frozen"/>
      <selection pane="topRight" activeCell="D1" sqref="D1"/>
      <selection pane="bottomLeft" activeCell="A5" sqref="A5"/>
      <selection pane="bottomRight" activeCell="D5" sqref="D5"/>
    </sheetView>
  </sheetViews>
  <sheetFormatPr defaultRowHeight="15" x14ac:dyDescent="0.25"/>
  <cols>
    <col min="1" max="1" width="3.7109375" customWidth="1"/>
    <col min="2" max="2" width="3.7109375" style="1" customWidth="1"/>
    <col min="3" max="3" width="53.7109375" style="1" customWidth="1"/>
    <col min="4" max="4" width="79.42578125" customWidth="1"/>
    <col min="5" max="5" width="5.42578125" style="38" customWidth="1"/>
    <col min="6" max="6" width="5.42578125" customWidth="1"/>
    <col min="7" max="7" width="5.42578125" style="38" customWidth="1"/>
    <col min="8" max="12" width="5.42578125" style="11" customWidth="1"/>
    <col min="13" max="14" width="5.42578125" customWidth="1"/>
    <col min="15" max="24" width="6.7109375" customWidth="1"/>
    <col min="25" max="25" width="5.42578125" style="38" customWidth="1"/>
    <col min="26" max="30" width="5.42578125" style="11" customWidth="1"/>
    <col min="31" max="32" width="5.42578125" customWidth="1"/>
    <col min="33" max="42" width="6.7109375" customWidth="1"/>
    <col min="43" max="43" width="5.42578125" style="38" customWidth="1"/>
    <col min="44" max="48" width="5.42578125" style="11" customWidth="1"/>
    <col min="49" max="50" width="5.42578125" customWidth="1"/>
    <col min="51" max="60" width="6.7109375" customWidth="1"/>
    <col min="61" max="61" width="5.42578125" style="38" customWidth="1"/>
    <col min="62" max="67" width="5.42578125" customWidth="1"/>
    <col min="68" max="68" width="5.42578125" style="38" customWidth="1"/>
    <col min="69" max="74" width="5.42578125" customWidth="1"/>
    <col min="75" max="75" width="5.42578125" style="38" customWidth="1"/>
    <col min="76" max="81" width="5.42578125" customWidth="1"/>
    <col min="82" max="82" width="5.42578125" style="38" customWidth="1"/>
    <col min="83" max="87" width="5.42578125" customWidth="1"/>
    <col min="88" max="88" width="5.42578125" style="38" customWidth="1"/>
    <col min="89" max="93" width="5.42578125" customWidth="1"/>
    <col min="94" max="94" width="5.42578125" style="38" customWidth="1"/>
    <col min="95" max="99" width="5.42578125" customWidth="1"/>
    <col min="100" max="100" width="8.7109375" style="38"/>
  </cols>
  <sheetData>
    <row r="2" spans="2:100" ht="40.15" customHeight="1" x14ac:dyDescent="0.25">
      <c r="B2" s="323" t="s">
        <v>363</v>
      </c>
      <c r="C2" s="324"/>
      <c r="D2" s="325"/>
    </row>
    <row r="3" spans="2:100" x14ac:dyDescent="0.25">
      <c r="D3" s="4"/>
      <c r="E3" s="29" t="s">
        <v>6</v>
      </c>
      <c r="F3" s="27"/>
      <c r="G3" s="29" t="s">
        <v>8</v>
      </c>
      <c r="H3" s="256"/>
      <c r="I3" s="256"/>
      <c r="J3" s="256"/>
      <c r="K3" s="256"/>
      <c r="L3" s="256"/>
      <c r="M3" s="27"/>
      <c r="N3" s="27"/>
      <c r="O3" s="27"/>
      <c r="P3" s="27"/>
      <c r="Q3" s="27"/>
      <c r="R3" s="27"/>
      <c r="S3" s="27"/>
      <c r="T3" s="27"/>
      <c r="U3" s="27"/>
      <c r="V3" s="27"/>
      <c r="W3" s="27"/>
      <c r="X3" s="27"/>
      <c r="Y3" s="29"/>
      <c r="Z3" s="256"/>
      <c r="AA3" s="256"/>
      <c r="AB3" s="256"/>
      <c r="AC3" s="256"/>
      <c r="AD3" s="256"/>
      <c r="AE3" s="27"/>
      <c r="AF3" s="27"/>
      <c r="AG3" s="27"/>
      <c r="AH3" s="27"/>
      <c r="AI3" s="27"/>
      <c r="AJ3" s="27"/>
      <c r="AK3" s="27"/>
      <c r="AL3" s="27"/>
      <c r="AM3" s="27"/>
      <c r="AN3" s="27"/>
      <c r="AO3" s="27"/>
      <c r="AP3" s="27"/>
      <c r="AQ3" s="29"/>
      <c r="AR3" s="256"/>
      <c r="AS3" s="256"/>
      <c r="AT3" s="256"/>
      <c r="AU3" s="256"/>
      <c r="AV3" s="256"/>
      <c r="AW3" s="27"/>
      <c r="AX3" s="27"/>
      <c r="AY3" s="27"/>
      <c r="AZ3" s="27"/>
      <c r="BA3" s="27"/>
      <c r="BB3" s="27"/>
      <c r="BC3" s="27"/>
      <c r="BD3" s="27"/>
      <c r="BE3" s="27"/>
      <c r="BF3" s="27"/>
      <c r="BG3" s="27"/>
      <c r="BH3" s="27"/>
      <c r="BI3" s="29" t="s">
        <v>9</v>
      </c>
      <c r="BJ3" s="27"/>
      <c r="BK3" s="27"/>
      <c r="BL3" s="27"/>
      <c r="BM3" s="27"/>
      <c r="BN3" s="27"/>
      <c r="BO3" s="27"/>
      <c r="BP3" s="29"/>
      <c r="BQ3" s="27"/>
      <c r="BR3" s="27"/>
      <c r="BS3" s="27"/>
      <c r="BT3" s="27"/>
      <c r="BU3" s="27"/>
      <c r="BV3" s="27"/>
      <c r="BW3" s="29"/>
      <c r="BX3" s="27"/>
      <c r="BY3" s="27"/>
      <c r="BZ3" s="27"/>
      <c r="CA3" s="27"/>
      <c r="CB3" s="27"/>
      <c r="CC3" s="27"/>
      <c r="CD3" s="29" t="s">
        <v>10</v>
      </c>
      <c r="CE3" s="27"/>
      <c r="CF3" s="27"/>
      <c r="CG3" s="27"/>
      <c r="CH3" s="27"/>
      <c r="CI3" s="27"/>
      <c r="CJ3" s="29"/>
      <c r="CK3" s="27"/>
      <c r="CL3" s="27"/>
      <c r="CM3" s="27"/>
      <c r="CN3" s="27"/>
      <c r="CO3" s="27"/>
      <c r="CP3" s="29"/>
      <c r="CQ3" s="27"/>
      <c r="CR3" s="27"/>
      <c r="CS3" s="27"/>
      <c r="CT3" s="27"/>
      <c r="CU3" s="27"/>
    </row>
    <row r="4" spans="2:100" s="1" customFormat="1" ht="45" x14ac:dyDescent="0.25">
      <c r="B4" s="113" t="s">
        <v>56</v>
      </c>
      <c r="C4" s="113" t="s">
        <v>57</v>
      </c>
      <c r="D4" s="113" t="s">
        <v>58</v>
      </c>
      <c r="E4" s="30" t="s">
        <v>95</v>
      </c>
      <c r="F4" s="28" t="s">
        <v>96</v>
      </c>
      <c r="G4" s="258" t="s">
        <v>384</v>
      </c>
      <c r="H4" s="53" t="s">
        <v>420</v>
      </c>
      <c r="I4" s="259" t="s">
        <v>387</v>
      </c>
      <c r="J4" s="259" t="s">
        <v>388</v>
      </c>
      <c r="K4" s="53" t="s">
        <v>421</v>
      </c>
      <c r="L4" s="53" t="s">
        <v>422</v>
      </c>
      <c r="M4" s="28" t="s">
        <v>97</v>
      </c>
      <c r="N4" s="28" t="s">
        <v>98</v>
      </c>
      <c r="O4" s="53" t="s">
        <v>398</v>
      </c>
      <c r="P4" s="53" t="s">
        <v>399</v>
      </c>
      <c r="Q4" s="54" t="s">
        <v>154</v>
      </c>
      <c r="R4" s="53" t="s">
        <v>155</v>
      </c>
      <c r="S4" s="53" t="s">
        <v>419</v>
      </c>
      <c r="T4" s="53" t="s">
        <v>423</v>
      </c>
      <c r="U4" s="54" t="s">
        <v>424</v>
      </c>
      <c r="V4" s="53" t="s">
        <v>425</v>
      </c>
      <c r="W4" s="54" t="s">
        <v>156</v>
      </c>
      <c r="X4" s="53" t="s">
        <v>157</v>
      </c>
      <c r="Y4" s="258" t="s">
        <v>385</v>
      </c>
      <c r="Z4" s="53" t="s">
        <v>426</v>
      </c>
      <c r="AA4" s="259" t="s">
        <v>389</v>
      </c>
      <c r="AB4" s="259" t="s">
        <v>390</v>
      </c>
      <c r="AC4" s="53" t="s">
        <v>427</v>
      </c>
      <c r="AD4" s="53" t="s">
        <v>428</v>
      </c>
      <c r="AE4" s="28" t="s">
        <v>99</v>
      </c>
      <c r="AF4" s="28" t="s">
        <v>100</v>
      </c>
      <c r="AG4" s="53" t="s">
        <v>400</v>
      </c>
      <c r="AH4" s="53" t="s">
        <v>401</v>
      </c>
      <c r="AI4" s="54" t="s">
        <v>354</v>
      </c>
      <c r="AJ4" s="53" t="s">
        <v>355</v>
      </c>
      <c r="AK4" s="53" t="s">
        <v>429</v>
      </c>
      <c r="AL4" s="53" t="s">
        <v>430</v>
      </c>
      <c r="AM4" s="54" t="s">
        <v>431</v>
      </c>
      <c r="AN4" s="53" t="s">
        <v>432</v>
      </c>
      <c r="AO4" s="54" t="s">
        <v>356</v>
      </c>
      <c r="AP4" s="53" t="s">
        <v>357</v>
      </c>
      <c r="AQ4" s="258" t="s">
        <v>386</v>
      </c>
      <c r="AR4" s="53" t="s">
        <v>433</v>
      </c>
      <c r="AS4" s="259" t="s">
        <v>391</v>
      </c>
      <c r="AT4" s="259" t="s">
        <v>392</v>
      </c>
      <c r="AU4" s="53" t="s">
        <v>434</v>
      </c>
      <c r="AV4" s="53" t="s">
        <v>435</v>
      </c>
      <c r="AW4" s="28" t="s">
        <v>101</v>
      </c>
      <c r="AX4" s="28" t="s">
        <v>102</v>
      </c>
      <c r="AY4" s="53" t="s">
        <v>402</v>
      </c>
      <c r="AZ4" s="53" t="s">
        <v>403</v>
      </c>
      <c r="BA4" s="54" t="s">
        <v>358</v>
      </c>
      <c r="BB4" s="53" t="s">
        <v>359</v>
      </c>
      <c r="BC4" s="53" t="s">
        <v>436</v>
      </c>
      <c r="BD4" s="53" t="s">
        <v>437</v>
      </c>
      <c r="BE4" s="54" t="s">
        <v>438</v>
      </c>
      <c r="BF4" s="53" t="s">
        <v>439</v>
      </c>
      <c r="BG4" s="54" t="s">
        <v>360</v>
      </c>
      <c r="BH4" s="53" t="s">
        <v>361</v>
      </c>
      <c r="BI4" s="30" t="s">
        <v>103</v>
      </c>
      <c r="BJ4" s="28" t="s">
        <v>104</v>
      </c>
      <c r="BK4" s="28" t="s">
        <v>105</v>
      </c>
      <c r="BL4" s="28" t="s">
        <v>106</v>
      </c>
      <c r="BM4" s="28" t="s">
        <v>107</v>
      </c>
      <c r="BN4" s="28" t="s">
        <v>108</v>
      </c>
      <c r="BO4" s="28" t="s">
        <v>109</v>
      </c>
      <c r="BP4" s="30" t="s">
        <v>117</v>
      </c>
      <c r="BQ4" s="28" t="s">
        <v>118</v>
      </c>
      <c r="BR4" s="28" t="s">
        <v>119</v>
      </c>
      <c r="BS4" s="28" t="s">
        <v>120</v>
      </c>
      <c r="BT4" s="28" t="s">
        <v>121</v>
      </c>
      <c r="BU4" s="28" t="s">
        <v>122</v>
      </c>
      <c r="BV4" s="28" t="s">
        <v>123</v>
      </c>
      <c r="BW4" s="30" t="s">
        <v>110</v>
      </c>
      <c r="BX4" s="28" t="s">
        <v>111</v>
      </c>
      <c r="BY4" s="28" t="s">
        <v>112</v>
      </c>
      <c r="BZ4" s="28" t="s">
        <v>113</v>
      </c>
      <c r="CA4" s="28" t="s">
        <v>114</v>
      </c>
      <c r="CB4" s="28" t="s">
        <v>115</v>
      </c>
      <c r="CC4" s="28" t="s">
        <v>116</v>
      </c>
      <c r="CD4" s="30" t="s">
        <v>124</v>
      </c>
      <c r="CE4" s="28" t="s">
        <v>125</v>
      </c>
      <c r="CF4" s="28" t="s">
        <v>139</v>
      </c>
      <c r="CG4" s="28" t="s">
        <v>126</v>
      </c>
      <c r="CH4" s="28" t="s">
        <v>127</v>
      </c>
      <c r="CI4" s="28" t="s">
        <v>128</v>
      </c>
      <c r="CJ4" s="30" t="s">
        <v>129</v>
      </c>
      <c r="CK4" s="28" t="s">
        <v>130</v>
      </c>
      <c r="CL4" s="28" t="s">
        <v>140</v>
      </c>
      <c r="CM4" s="28" t="s">
        <v>131</v>
      </c>
      <c r="CN4" s="28" t="s">
        <v>132</v>
      </c>
      <c r="CO4" s="28" t="s">
        <v>133</v>
      </c>
      <c r="CP4" s="30" t="s">
        <v>134</v>
      </c>
      <c r="CQ4" s="28" t="s">
        <v>135</v>
      </c>
      <c r="CR4" s="28" t="s">
        <v>141</v>
      </c>
      <c r="CS4" s="28" t="s">
        <v>136</v>
      </c>
      <c r="CT4" s="28" t="s">
        <v>137</v>
      </c>
      <c r="CU4" s="28" t="s">
        <v>138</v>
      </c>
      <c r="CV4" s="39"/>
    </row>
    <row r="5" spans="2:100" ht="105" x14ac:dyDescent="0.25">
      <c r="B5" s="114">
        <v>1</v>
      </c>
      <c r="C5" s="117" t="s">
        <v>78</v>
      </c>
      <c r="D5" s="118" t="s">
        <v>79</v>
      </c>
      <c r="E5" s="40" t="b">
        <v>1</v>
      </c>
      <c r="F5" s="41" t="b">
        <v>1</v>
      </c>
      <c r="G5" s="41" t="b">
        <v>1</v>
      </c>
      <c r="H5" s="41" t="b">
        <v>1</v>
      </c>
      <c r="I5" s="41" t="b">
        <v>1</v>
      </c>
      <c r="J5" s="41" t="b">
        <v>1</v>
      </c>
      <c r="K5" s="41" t="b">
        <v>1</v>
      </c>
      <c r="L5" s="41" t="b">
        <v>1</v>
      </c>
      <c r="M5" s="41" t="b">
        <v>1</v>
      </c>
      <c r="N5" s="41" t="b">
        <v>1</v>
      </c>
      <c r="O5" s="41" t="b">
        <v>1</v>
      </c>
      <c r="P5" s="41" t="b">
        <v>1</v>
      </c>
      <c r="Q5" s="41" t="b">
        <v>1</v>
      </c>
      <c r="R5" s="41" t="b">
        <v>1</v>
      </c>
      <c r="S5" s="41" t="b">
        <v>1</v>
      </c>
      <c r="T5" s="41" t="b">
        <v>1</v>
      </c>
      <c r="U5" s="41" t="b">
        <v>1</v>
      </c>
      <c r="V5" s="41" t="b">
        <v>1</v>
      </c>
      <c r="W5" s="41" t="b">
        <v>1</v>
      </c>
      <c r="X5" s="41" t="b">
        <v>1</v>
      </c>
      <c r="Y5" s="41" t="b">
        <v>1</v>
      </c>
      <c r="Z5" s="41" t="b">
        <v>1</v>
      </c>
      <c r="AA5" s="41" t="b">
        <v>1</v>
      </c>
      <c r="AB5" s="41" t="b">
        <v>1</v>
      </c>
      <c r="AC5" s="41" t="b">
        <v>1</v>
      </c>
      <c r="AD5" s="41" t="b">
        <v>1</v>
      </c>
      <c r="AE5" s="41" t="b">
        <v>1</v>
      </c>
      <c r="AF5" s="41" t="b">
        <v>1</v>
      </c>
      <c r="AG5" s="41" t="b">
        <v>1</v>
      </c>
      <c r="AH5" s="41" t="b">
        <v>1</v>
      </c>
      <c r="AI5" s="41" t="b">
        <v>1</v>
      </c>
      <c r="AJ5" s="41" t="b">
        <v>1</v>
      </c>
      <c r="AK5" s="41" t="b">
        <v>1</v>
      </c>
      <c r="AL5" s="41" t="b">
        <v>1</v>
      </c>
      <c r="AM5" s="41" t="b">
        <v>1</v>
      </c>
      <c r="AN5" s="41" t="b">
        <v>1</v>
      </c>
      <c r="AO5" s="41" t="b">
        <v>1</v>
      </c>
      <c r="AP5" s="41" t="b">
        <v>1</v>
      </c>
      <c r="AQ5" s="41" t="b">
        <v>1</v>
      </c>
      <c r="AR5" s="41" t="b">
        <v>1</v>
      </c>
      <c r="AS5" s="41" t="b">
        <v>1</v>
      </c>
      <c r="AT5" s="41" t="b">
        <v>1</v>
      </c>
      <c r="AU5" s="41" t="b">
        <v>1</v>
      </c>
      <c r="AV5" s="41" t="b">
        <v>1</v>
      </c>
      <c r="AW5" s="41" t="b">
        <v>1</v>
      </c>
      <c r="AX5" s="41" t="b">
        <v>1</v>
      </c>
      <c r="AY5" s="41" t="b">
        <v>1</v>
      </c>
      <c r="AZ5" s="41" t="b">
        <v>1</v>
      </c>
      <c r="BA5" s="41" t="b">
        <v>1</v>
      </c>
      <c r="BB5" s="41" t="b">
        <v>1</v>
      </c>
      <c r="BC5" s="41" t="b">
        <v>1</v>
      </c>
      <c r="BD5" s="41" t="b">
        <v>1</v>
      </c>
      <c r="BE5" s="41" t="b">
        <v>1</v>
      </c>
      <c r="BF5" s="41" t="b">
        <v>1</v>
      </c>
      <c r="BG5" s="41" t="b">
        <v>1</v>
      </c>
      <c r="BH5" s="41" t="b">
        <v>1</v>
      </c>
      <c r="BI5" s="41" t="b">
        <v>1</v>
      </c>
      <c r="BJ5" s="41" t="b">
        <v>1</v>
      </c>
      <c r="BK5" s="41" t="b">
        <v>1</v>
      </c>
      <c r="BL5" s="41" t="b">
        <v>1</v>
      </c>
      <c r="BM5" s="41" t="b">
        <v>1</v>
      </c>
      <c r="BN5" s="41" t="b">
        <v>1</v>
      </c>
      <c r="BO5" s="41" t="b">
        <v>1</v>
      </c>
      <c r="BP5" s="41" t="b">
        <v>1</v>
      </c>
      <c r="BQ5" s="41" t="b">
        <v>1</v>
      </c>
      <c r="BR5" s="41" t="b">
        <v>1</v>
      </c>
      <c r="BS5" s="41" t="b">
        <v>1</v>
      </c>
      <c r="BT5" s="41" t="b">
        <v>1</v>
      </c>
      <c r="BU5" s="41" t="b">
        <v>1</v>
      </c>
      <c r="BV5" s="41" t="b">
        <v>1</v>
      </c>
      <c r="BW5" s="41" t="b">
        <v>1</v>
      </c>
      <c r="BX5" s="41" t="b">
        <v>1</v>
      </c>
      <c r="BY5" s="41" t="b">
        <v>1</v>
      </c>
      <c r="BZ5" s="41" t="b">
        <v>1</v>
      </c>
      <c r="CA5" s="41" t="b">
        <v>1</v>
      </c>
      <c r="CB5" s="41" t="b">
        <v>1</v>
      </c>
      <c r="CC5" s="41" t="b">
        <v>1</v>
      </c>
      <c r="CD5" s="41" t="b">
        <v>1</v>
      </c>
      <c r="CE5" s="41" t="b">
        <v>1</v>
      </c>
      <c r="CF5" s="41" t="b">
        <v>1</v>
      </c>
      <c r="CG5" s="41" t="b">
        <v>1</v>
      </c>
      <c r="CH5" s="41" t="b">
        <v>1</v>
      </c>
      <c r="CI5" s="41" t="b">
        <v>1</v>
      </c>
      <c r="CJ5" s="41" t="b">
        <v>1</v>
      </c>
      <c r="CK5" s="41" t="b">
        <v>1</v>
      </c>
      <c r="CL5" s="41" t="b">
        <v>1</v>
      </c>
      <c r="CM5" s="41" t="b">
        <v>1</v>
      </c>
      <c r="CN5" s="41" t="b">
        <v>1</v>
      </c>
      <c r="CO5" s="41" t="b">
        <v>1</v>
      </c>
      <c r="CP5" s="41" t="b">
        <v>1</v>
      </c>
      <c r="CQ5" s="41" t="b">
        <v>1</v>
      </c>
      <c r="CR5" s="41" t="b">
        <v>1</v>
      </c>
      <c r="CS5" s="41" t="b">
        <v>1</v>
      </c>
      <c r="CT5" s="42" t="b">
        <v>1</v>
      </c>
      <c r="CU5" s="41" t="b">
        <v>1</v>
      </c>
    </row>
    <row r="6" spans="2:100" ht="60" x14ac:dyDescent="0.25">
      <c r="B6" s="114">
        <v>2</v>
      </c>
      <c r="C6" s="117" t="s">
        <v>80</v>
      </c>
      <c r="D6" s="118" t="s">
        <v>244</v>
      </c>
      <c r="E6" s="43" t="b">
        <v>1</v>
      </c>
      <c r="F6" s="44" t="b">
        <v>1</v>
      </c>
      <c r="G6" s="44" t="b">
        <v>1</v>
      </c>
      <c r="H6" s="44" t="b">
        <v>1</v>
      </c>
      <c r="I6" s="44" t="b">
        <v>1</v>
      </c>
      <c r="J6" s="44" t="b">
        <v>1</v>
      </c>
      <c r="K6" s="44" t="b">
        <v>1</v>
      </c>
      <c r="L6" s="44" t="b">
        <v>1</v>
      </c>
      <c r="M6" s="44" t="b">
        <v>1</v>
      </c>
      <c r="N6" s="44" t="b">
        <v>1</v>
      </c>
      <c r="O6" s="44" t="b">
        <v>1</v>
      </c>
      <c r="P6" s="44" t="b">
        <v>1</v>
      </c>
      <c r="Q6" s="44" t="b">
        <v>1</v>
      </c>
      <c r="R6" s="44" t="b">
        <v>1</v>
      </c>
      <c r="S6" s="44" t="b">
        <v>1</v>
      </c>
      <c r="T6" s="44" t="b">
        <v>1</v>
      </c>
      <c r="U6" s="44" t="b">
        <v>1</v>
      </c>
      <c r="V6" s="44" t="b">
        <v>1</v>
      </c>
      <c r="W6" s="44" t="b">
        <v>1</v>
      </c>
      <c r="X6" s="44" t="b">
        <v>1</v>
      </c>
      <c r="Y6" s="44" t="b">
        <v>1</v>
      </c>
      <c r="Z6" s="44" t="b">
        <v>1</v>
      </c>
      <c r="AA6" s="44" t="b">
        <v>1</v>
      </c>
      <c r="AB6" s="44" t="b">
        <v>1</v>
      </c>
      <c r="AC6" s="44" t="b">
        <v>1</v>
      </c>
      <c r="AD6" s="44" t="b">
        <v>1</v>
      </c>
      <c r="AE6" s="44" t="b">
        <v>1</v>
      </c>
      <c r="AF6" s="44" t="b">
        <v>1</v>
      </c>
      <c r="AG6" s="44" t="b">
        <v>1</v>
      </c>
      <c r="AH6" s="44" t="b">
        <v>1</v>
      </c>
      <c r="AI6" s="44" t="b">
        <v>1</v>
      </c>
      <c r="AJ6" s="44" t="b">
        <v>1</v>
      </c>
      <c r="AK6" s="44" t="b">
        <v>1</v>
      </c>
      <c r="AL6" s="44" t="b">
        <v>1</v>
      </c>
      <c r="AM6" s="44" t="b">
        <v>1</v>
      </c>
      <c r="AN6" s="44" t="b">
        <v>1</v>
      </c>
      <c r="AO6" s="44" t="b">
        <v>1</v>
      </c>
      <c r="AP6" s="44" t="b">
        <v>1</v>
      </c>
      <c r="AQ6" s="44" t="b">
        <v>1</v>
      </c>
      <c r="AR6" s="44" t="b">
        <v>1</v>
      </c>
      <c r="AS6" s="44" t="b">
        <v>1</v>
      </c>
      <c r="AT6" s="44" t="b">
        <v>1</v>
      </c>
      <c r="AU6" s="44" t="b">
        <v>1</v>
      </c>
      <c r="AV6" s="44" t="b">
        <v>1</v>
      </c>
      <c r="AW6" s="44" t="b">
        <v>1</v>
      </c>
      <c r="AX6" s="44" t="b">
        <v>1</v>
      </c>
      <c r="AY6" s="44" t="b">
        <v>1</v>
      </c>
      <c r="AZ6" s="44" t="b">
        <v>1</v>
      </c>
      <c r="BA6" s="44" t="b">
        <v>1</v>
      </c>
      <c r="BB6" s="44" t="b">
        <v>1</v>
      </c>
      <c r="BC6" s="44" t="b">
        <v>1</v>
      </c>
      <c r="BD6" s="44" t="b">
        <v>1</v>
      </c>
      <c r="BE6" s="44" t="b">
        <v>1</v>
      </c>
      <c r="BF6" s="44" t="b">
        <v>1</v>
      </c>
      <c r="BG6" s="44" t="b">
        <v>1</v>
      </c>
      <c r="BH6" s="44" t="b">
        <v>1</v>
      </c>
      <c r="BI6" s="44" t="b">
        <v>1</v>
      </c>
      <c r="BJ6" s="44" t="b">
        <v>1</v>
      </c>
      <c r="BK6" s="44" t="b">
        <v>1</v>
      </c>
      <c r="BL6" s="44" t="b">
        <v>1</v>
      </c>
      <c r="BM6" s="44" t="b">
        <v>1</v>
      </c>
      <c r="BN6" s="44" t="b">
        <v>1</v>
      </c>
      <c r="BO6" s="44" t="b">
        <v>1</v>
      </c>
      <c r="BP6" s="44" t="b">
        <v>1</v>
      </c>
      <c r="BQ6" s="44" t="b">
        <v>1</v>
      </c>
      <c r="BR6" s="44" t="b">
        <v>1</v>
      </c>
      <c r="BS6" s="44" t="b">
        <v>1</v>
      </c>
      <c r="BT6" s="44" t="b">
        <v>1</v>
      </c>
      <c r="BU6" s="44" t="b">
        <v>1</v>
      </c>
      <c r="BV6" s="44" t="b">
        <v>1</v>
      </c>
      <c r="BW6" s="44" t="b">
        <v>1</v>
      </c>
      <c r="BX6" s="44" t="b">
        <v>1</v>
      </c>
      <c r="BY6" s="44" t="b">
        <v>1</v>
      </c>
      <c r="BZ6" s="44" t="b">
        <v>1</v>
      </c>
      <c r="CA6" s="44" t="b">
        <v>1</v>
      </c>
      <c r="CB6" s="44" t="b">
        <v>1</v>
      </c>
      <c r="CC6" s="44" t="b">
        <v>1</v>
      </c>
      <c r="CD6" s="44" t="b">
        <v>1</v>
      </c>
      <c r="CE6" s="44" t="b">
        <v>1</v>
      </c>
      <c r="CF6" s="44" t="b">
        <v>1</v>
      </c>
      <c r="CG6" s="44" t="b">
        <v>1</v>
      </c>
      <c r="CH6" s="44" t="b">
        <v>1</v>
      </c>
      <c r="CI6" s="44" t="b">
        <v>1</v>
      </c>
      <c r="CJ6" s="44" t="b">
        <v>1</v>
      </c>
      <c r="CK6" s="44" t="b">
        <v>1</v>
      </c>
      <c r="CL6" s="44" t="b">
        <v>1</v>
      </c>
      <c r="CM6" s="44" t="b">
        <v>1</v>
      </c>
      <c r="CN6" s="44" t="b">
        <v>1</v>
      </c>
      <c r="CO6" s="44" t="b">
        <v>1</v>
      </c>
      <c r="CP6" s="44" t="b">
        <v>1</v>
      </c>
      <c r="CQ6" s="44" t="b">
        <v>1</v>
      </c>
      <c r="CR6" s="44" t="b">
        <v>1</v>
      </c>
      <c r="CS6" s="44" t="b">
        <v>1</v>
      </c>
      <c r="CT6" s="45" t="b">
        <v>1</v>
      </c>
      <c r="CU6" s="44" t="b">
        <v>1</v>
      </c>
    </row>
    <row r="7" spans="2:100" ht="90" x14ac:dyDescent="0.25">
      <c r="B7" s="114">
        <v>3</v>
      </c>
      <c r="C7" s="117" t="s">
        <v>81</v>
      </c>
      <c r="D7" s="118" t="s">
        <v>243</v>
      </c>
      <c r="E7" s="43" t="b">
        <v>1</v>
      </c>
      <c r="F7" s="44" t="b">
        <v>1</v>
      </c>
      <c r="G7" s="44" t="b">
        <v>1</v>
      </c>
      <c r="H7" s="44" t="b">
        <v>1</v>
      </c>
      <c r="I7" s="44" t="b">
        <v>1</v>
      </c>
      <c r="J7" s="44" t="b">
        <v>1</v>
      </c>
      <c r="K7" s="44" t="b">
        <v>1</v>
      </c>
      <c r="L7" s="44" t="b">
        <v>1</v>
      </c>
      <c r="M7" s="44" t="b">
        <v>1</v>
      </c>
      <c r="N7" s="44" t="b">
        <v>1</v>
      </c>
      <c r="O7" s="44" t="b">
        <v>1</v>
      </c>
      <c r="P7" s="44" t="b">
        <v>1</v>
      </c>
      <c r="Q7" s="44" t="b">
        <v>1</v>
      </c>
      <c r="R7" s="44" t="b">
        <v>1</v>
      </c>
      <c r="S7" s="44" t="b">
        <v>1</v>
      </c>
      <c r="T7" s="44" t="b">
        <v>1</v>
      </c>
      <c r="U7" s="44" t="b">
        <v>1</v>
      </c>
      <c r="V7" s="44" t="b">
        <v>1</v>
      </c>
      <c r="W7" s="44" t="b">
        <v>1</v>
      </c>
      <c r="X7" s="44" t="b">
        <v>1</v>
      </c>
      <c r="Y7" s="44" t="b">
        <v>1</v>
      </c>
      <c r="Z7" s="44" t="b">
        <v>1</v>
      </c>
      <c r="AA7" s="44" t="b">
        <v>1</v>
      </c>
      <c r="AB7" s="44" t="b">
        <v>1</v>
      </c>
      <c r="AC7" s="44" t="b">
        <v>1</v>
      </c>
      <c r="AD7" s="44" t="b">
        <v>1</v>
      </c>
      <c r="AE7" s="44" t="b">
        <v>1</v>
      </c>
      <c r="AF7" s="44" t="b">
        <v>1</v>
      </c>
      <c r="AG7" s="44" t="b">
        <v>1</v>
      </c>
      <c r="AH7" s="44" t="b">
        <v>1</v>
      </c>
      <c r="AI7" s="44" t="b">
        <v>1</v>
      </c>
      <c r="AJ7" s="44" t="b">
        <v>1</v>
      </c>
      <c r="AK7" s="44" t="b">
        <v>1</v>
      </c>
      <c r="AL7" s="44" t="b">
        <v>1</v>
      </c>
      <c r="AM7" s="44" t="b">
        <v>1</v>
      </c>
      <c r="AN7" s="44" t="b">
        <v>1</v>
      </c>
      <c r="AO7" s="44" t="b">
        <v>1</v>
      </c>
      <c r="AP7" s="44" t="b">
        <v>1</v>
      </c>
      <c r="AQ7" s="44" t="b">
        <v>1</v>
      </c>
      <c r="AR7" s="44" t="b">
        <v>1</v>
      </c>
      <c r="AS7" s="44" t="b">
        <v>1</v>
      </c>
      <c r="AT7" s="44" t="b">
        <v>1</v>
      </c>
      <c r="AU7" s="44" t="b">
        <v>1</v>
      </c>
      <c r="AV7" s="44" t="b">
        <v>1</v>
      </c>
      <c r="AW7" s="44" t="b">
        <v>1</v>
      </c>
      <c r="AX7" s="44" t="b">
        <v>1</v>
      </c>
      <c r="AY7" s="44" t="b">
        <v>1</v>
      </c>
      <c r="AZ7" s="44" t="b">
        <v>1</v>
      </c>
      <c r="BA7" s="44" t="b">
        <v>1</v>
      </c>
      <c r="BB7" s="44" t="b">
        <v>1</v>
      </c>
      <c r="BC7" s="44" t="b">
        <v>1</v>
      </c>
      <c r="BD7" s="44" t="b">
        <v>1</v>
      </c>
      <c r="BE7" s="44" t="b">
        <v>1</v>
      </c>
      <c r="BF7" s="44" t="b">
        <v>1</v>
      </c>
      <c r="BG7" s="44" t="b">
        <v>1</v>
      </c>
      <c r="BH7" s="44" t="b">
        <v>1</v>
      </c>
      <c r="BI7" s="44" t="b">
        <v>1</v>
      </c>
      <c r="BJ7" s="44" t="b">
        <v>1</v>
      </c>
      <c r="BK7" s="44" t="b">
        <v>1</v>
      </c>
      <c r="BL7" s="44" t="b">
        <v>1</v>
      </c>
      <c r="BM7" s="44" t="b">
        <v>1</v>
      </c>
      <c r="BN7" s="44" t="b">
        <v>1</v>
      </c>
      <c r="BO7" s="44" t="b">
        <v>1</v>
      </c>
      <c r="BP7" s="44" t="b">
        <v>1</v>
      </c>
      <c r="BQ7" s="44" t="b">
        <v>1</v>
      </c>
      <c r="BR7" s="44" t="b">
        <v>1</v>
      </c>
      <c r="BS7" s="44" t="b">
        <v>1</v>
      </c>
      <c r="BT7" s="44" t="b">
        <v>1</v>
      </c>
      <c r="BU7" s="44" t="b">
        <v>1</v>
      </c>
      <c r="BV7" s="44" t="b">
        <v>1</v>
      </c>
      <c r="BW7" s="44" t="b">
        <v>1</v>
      </c>
      <c r="BX7" s="44" t="b">
        <v>1</v>
      </c>
      <c r="BY7" s="44" t="b">
        <v>1</v>
      </c>
      <c r="BZ7" s="44" t="b">
        <v>1</v>
      </c>
      <c r="CA7" s="44" t="b">
        <v>1</v>
      </c>
      <c r="CB7" s="44" t="b">
        <v>1</v>
      </c>
      <c r="CC7" s="44" t="b">
        <v>1</v>
      </c>
      <c r="CD7" s="44" t="b">
        <v>1</v>
      </c>
      <c r="CE7" s="44" t="b">
        <v>1</v>
      </c>
      <c r="CF7" s="44" t="b">
        <v>1</v>
      </c>
      <c r="CG7" s="44" t="b">
        <v>1</v>
      </c>
      <c r="CH7" s="44" t="b">
        <v>1</v>
      </c>
      <c r="CI7" s="44" t="b">
        <v>1</v>
      </c>
      <c r="CJ7" s="44" t="b">
        <v>1</v>
      </c>
      <c r="CK7" s="44" t="b">
        <v>1</v>
      </c>
      <c r="CL7" s="44" t="b">
        <v>1</v>
      </c>
      <c r="CM7" s="44" t="b">
        <v>1</v>
      </c>
      <c r="CN7" s="44" t="b">
        <v>1</v>
      </c>
      <c r="CO7" s="44" t="b">
        <v>1</v>
      </c>
      <c r="CP7" s="44" t="b">
        <v>1</v>
      </c>
      <c r="CQ7" s="44" t="b">
        <v>1</v>
      </c>
      <c r="CR7" s="44" t="b">
        <v>1</v>
      </c>
      <c r="CS7" s="44" t="b">
        <v>1</v>
      </c>
      <c r="CT7" s="45" t="b">
        <v>1</v>
      </c>
      <c r="CU7" s="44" t="b">
        <v>1</v>
      </c>
    </row>
    <row r="8" spans="2:100" ht="45" x14ac:dyDescent="0.25">
      <c r="B8" s="114">
        <v>4</v>
      </c>
      <c r="C8" s="117" t="s">
        <v>82</v>
      </c>
      <c r="D8" s="118" t="s">
        <v>245</v>
      </c>
      <c r="E8" s="43" t="b">
        <v>1</v>
      </c>
      <c r="F8" s="44" t="b">
        <v>1</v>
      </c>
      <c r="G8" s="44" t="b">
        <v>1</v>
      </c>
      <c r="H8" s="44" t="b">
        <v>1</v>
      </c>
      <c r="I8" s="44" t="b">
        <v>1</v>
      </c>
      <c r="J8" s="44" t="b">
        <v>1</v>
      </c>
      <c r="K8" s="44" t="b">
        <v>1</v>
      </c>
      <c r="L8" s="44" t="b">
        <v>1</v>
      </c>
      <c r="M8" s="44" t="b">
        <v>1</v>
      </c>
      <c r="N8" s="44" t="b">
        <v>1</v>
      </c>
      <c r="O8" s="44" t="b">
        <v>1</v>
      </c>
      <c r="P8" s="44" t="b">
        <v>1</v>
      </c>
      <c r="Q8" s="44" t="b">
        <v>1</v>
      </c>
      <c r="R8" s="44" t="b">
        <v>1</v>
      </c>
      <c r="S8" s="44" t="b">
        <v>1</v>
      </c>
      <c r="T8" s="44" t="b">
        <v>1</v>
      </c>
      <c r="U8" s="44" t="b">
        <v>1</v>
      </c>
      <c r="V8" s="44" t="b">
        <v>1</v>
      </c>
      <c r="W8" s="44" t="b">
        <v>1</v>
      </c>
      <c r="X8" s="44" t="b">
        <v>1</v>
      </c>
      <c r="Y8" s="44" t="b">
        <v>1</v>
      </c>
      <c r="Z8" s="44" t="b">
        <v>1</v>
      </c>
      <c r="AA8" s="44" t="b">
        <v>1</v>
      </c>
      <c r="AB8" s="44" t="b">
        <v>1</v>
      </c>
      <c r="AC8" s="44" t="b">
        <v>1</v>
      </c>
      <c r="AD8" s="44" t="b">
        <v>1</v>
      </c>
      <c r="AE8" s="44" t="b">
        <v>1</v>
      </c>
      <c r="AF8" s="44" t="b">
        <v>1</v>
      </c>
      <c r="AG8" s="44" t="b">
        <v>1</v>
      </c>
      <c r="AH8" s="44" t="b">
        <v>1</v>
      </c>
      <c r="AI8" s="44" t="b">
        <v>1</v>
      </c>
      <c r="AJ8" s="44" t="b">
        <v>1</v>
      </c>
      <c r="AK8" s="44" t="b">
        <v>1</v>
      </c>
      <c r="AL8" s="44" t="b">
        <v>1</v>
      </c>
      <c r="AM8" s="44" t="b">
        <v>1</v>
      </c>
      <c r="AN8" s="44" t="b">
        <v>1</v>
      </c>
      <c r="AO8" s="44" t="b">
        <v>1</v>
      </c>
      <c r="AP8" s="44" t="b">
        <v>1</v>
      </c>
      <c r="AQ8" s="44" t="b">
        <v>1</v>
      </c>
      <c r="AR8" s="44" t="b">
        <v>1</v>
      </c>
      <c r="AS8" s="44" t="b">
        <v>1</v>
      </c>
      <c r="AT8" s="44" t="b">
        <v>1</v>
      </c>
      <c r="AU8" s="44" t="b">
        <v>1</v>
      </c>
      <c r="AV8" s="44" t="b">
        <v>1</v>
      </c>
      <c r="AW8" s="44" t="b">
        <v>1</v>
      </c>
      <c r="AX8" s="44" t="b">
        <v>1</v>
      </c>
      <c r="AY8" s="44" t="b">
        <v>1</v>
      </c>
      <c r="AZ8" s="44" t="b">
        <v>1</v>
      </c>
      <c r="BA8" s="44" t="b">
        <v>1</v>
      </c>
      <c r="BB8" s="44" t="b">
        <v>1</v>
      </c>
      <c r="BC8" s="44" t="b">
        <v>1</v>
      </c>
      <c r="BD8" s="44" t="b">
        <v>1</v>
      </c>
      <c r="BE8" s="44" t="b">
        <v>1</v>
      </c>
      <c r="BF8" s="44" t="b">
        <v>1</v>
      </c>
      <c r="BG8" s="44" t="b">
        <v>1</v>
      </c>
      <c r="BH8" s="44" t="b">
        <v>1</v>
      </c>
      <c r="BI8" s="44" t="b">
        <v>1</v>
      </c>
      <c r="BJ8" s="44" t="b">
        <v>1</v>
      </c>
      <c r="BK8" s="44" t="b">
        <v>1</v>
      </c>
      <c r="BL8" s="44" t="b">
        <v>1</v>
      </c>
      <c r="BM8" s="44" t="b">
        <v>1</v>
      </c>
      <c r="BN8" s="44" t="b">
        <v>1</v>
      </c>
      <c r="BO8" s="44" t="b">
        <v>1</v>
      </c>
      <c r="BP8" s="44" t="b">
        <v>1</v>
      </c>
      <c r="BQ8" s="44" t="b">
        <v>1</v>
      </c>
      <c r="BR8" s="44" t="b">
        <v>1</v>
      </c>
      <c r="BS8" s="44" t="b">
        <v>1</v>
      </c>
      <c r="BT8" s="44" t="b">
        <v>1</v>
      </c>
      <c r="BU8" s="44" t="b">
        <v>1</v>
      </c>
      <c r="BV8" s="44" t="b">
        <v>1</v>
      </c>
      <c r="BW8" s="44" t="b">
        <v>1</v>
      </c>
      <c r="BX8" s="44" t="b">
        <v>1</v>
      </c>
      <c r="BY8" s="44" t="b">
        <v>1</v>
      </c>
      <c r="BZ8" s="44" t="b">
        <v>1</v>
      </c>
      <c r="CA8" s="44" t="b">
        <v>1</v>
      </c>
      <c r="CB8" s="44" t="b">
        <v>1</v>
      </c>
      <c r="CC8" s="44" t="b">
        <v>1</v>
      </c>
      <c r="CD8" s="44" t="b">
        <v>1</v>
      </c>
      <c r="CE8" s="44" t="b">
        <v>1</v>
      </c>
      <c r="CF8" s="44" t="b">
        <v>1</v>
      </c>
      <c r="CG8" s="44" t="b">
        <v>1</v>
      </c>
      <c r="CH8" s="44" t="b">
        <v>1</v>
      </c>
      <c r="CI8" s="44" t="b">
        <v>1</v>
      </c>
      <c r="CJ8" s="44" t="b">
        <v>1</v>
      </c>
      <c r="CK8" s="44" t="b">
        <v>1</v>
      </c>
      <c r="CL8" s="44" t="b">
        <v>1</v>
      </c>
      <c r="CM8" s="44" t="b">
        <v>1</v>
      </c>
      <c r="CN8" s="44" t="b">
        <v>1</v>
      </c>
      <c r="CO8" s="44" t="b">
        <v>1</v>
      </c>
      <c r="CP8" s="44" t="b">
        <v>1</v>
      </c>
      <c r="CQ8" s="44" t="b">
        <v>1</v>
      </c>
      <c r="CR8" s="44" t="b">
        <v>1</v>
      </c>
      <c r="CS8" s="44" t="b">
        <v>1</v>
      </c>
      <c r="CT8" s="45" t="b">
        <v>1</v>
      </c>
      <c r="CU8" s="44" t="b">
        <v>1</v>
      </c>
    </row>
    <row r="9" spans="2:100" ht="45" x14ac:dyDescent="0.25">
      <c r="B9" s="114">
        <v>5</v>
      </c>
      <c r="C9" s="117" t="s">
        <v>83</v>
      </c>
      <c r="D9" s="118" t="s">
        <v>246</v>
      </c>
      <c r="E9" s="43" t="b">
        <v>1</v>
      </c>
      <c r="F9" s="44" t="b">
        <v>1</v>
      </c>
      <c r="G9" s="44" t="b">
        <v>1</v>
      </c>
      <c r="H9" s="44" t="b">
        <v>1</v>
      </c>
      <c r="I9" s="44" t="b">
        <v>1</v>
      </c>
      <c r="J9" s="44" t="b">
        <v>1</v>
      </c>
      <c r="K9" s="44" t="b">
        <v>1</v>
      </c>
      <c r="L9" s="44" t="b">
        <v>1</v>
      </c>
      <c r="M9" s="44" t="b">
        <v>1</v>
      </c>
      <c r="N9" s="44" t="b">
        <v>1</v>
      </c>
      <c r="O9" s="44" t="b">
        <v>1</v>
      </c>
      <c r="P9" s="44" t="b">
        <v>1</v>
      </c>
      <c r="Q9" s="44" t="b">
        <v>1</v>
      </c>
      <c r="R9" s="44" t="b">
        <v>1</v>
      </c>
      <c r="S9" s="44" t="b">
        <v>1</v>
      </c>
      <c r="T9" s="44" t="b">
        <v>1</v>
      </c>
      <c r="U9" s="44" t="b">
        <v>1</v>
      </c>
      <c r="V9" s="44" t="b">
        <v>1</v>
      </c>
      <c r="W9" s="44" t="b">
        <v>1</v>
      </c>
      <c r="X9" s="44" t="b">
        <v>1</v>
      </c>
      <c r="Y9" s="44" t="b">
        <v>1</v>
      </c>
      <c r="Z9" s="44" t="b">
        <v>1</v>
      </c>
      <c r="AA9" s="44" t="b">
        <v>1</v>
      </c>
      <c r="AB9" s="44" t="b">
        <v>1</v>
      </c>
      <c r="AC9" s="44" t="b">
        <v>1</v>
      </c>
      <c r="AD9" s="44" t="b">
        <v>1</v>
      </c>
      <c r="AE9" s="44" t="b">
        <v>1</v>
      </c>
      <c r="AF9" s="44" t="b">
        <v>1</v>
      </c>
      <c r="AG9" s="44" t="b">
        <v>1</v>
      </c>
      <c r="AH9" s="44" t="b">
        <v>1</v>
      </c>
      <c r="AI9" s="44" t="b">
        <v>1</v>
      </c>
      <c r="AJ9" s="44" t="b">
        <v>1</v>
      </c>
      <c r="AK9" s="44" t="b">
        <v>1</v>
      </c>
      <c r="AL9" s="44" t="b">
        <v>1</v>
      </c>
      <c r="AM9" s="44" t="b">
        <v>1</v>
      </c>
      <c r="AN9" s="44" t="b">
        <v>1</v>
      </c>
      <c r="AO9" s="44" t="b">
        <v>1</v>
      </c>
      <c r="AP9" s="44" t="b">
        <v>1</v>
      </c>
      <c r="AQ9" s="44" t="b">
        <v>1</v>
      </c>
      <c r="AR9" s="44" t="b">
        <v>1</v>
      </c>
      <c r="AS9" s="44" t="b">
        <v>1</v>
      </c>
      <c r="AT9" s="44" t="b">
        <v>1</v>
      </c>
      <c r="AU9" s="44" t="b">
        <v>1</v>
      </c>
      <c r="AV9" s="44" t="b">
        <v>1</v>
      </c>
      <c r="AW9" s="44" t="b">
        <v>1</v>
      </c>
      <c r="AX9" s="44" t="b">
        <v>1</v>
      </c>
      <c r="AY9" s="44" t="b">
        <v>1</v>
      </c>
      <c r="AZ9" s="44" t="b">
        <v>1</v>
      </c>
      <c r="BA9" s="44" t="b">
        <v>1</v>
      </c>
      <c r="BB9" s="44" t="b">
        <v>1</v>
      </c>
      <c r="BC9" s="44" t="b">
        <v>1</v>
      </c>
      <c r="BD9" s="44" t="b">
        <v>1</v>
      </c>
      <c r="BE9" s="44" t="b">
        <v>1</v>
      </c>
      <c r="BF9" s="44" t="b">
        <v>1</v>
      </c>
      <c r="BG9" s="44" t="b">
        <v>1</v>
      </c>
      <c r="BH9" s="44" t="b">
        <v>1</v>
      </c>
      <c r="BI9" s="44" t="b">
        <v>1</v>
      </c>
      <c r="BJ9" s="44" t="b">
        <v>1</v>
      </c>
      <c r="BK9" s="44" t="b">
        <v>1</v>
      </c>
      <c r="BL9" s="44" t="b">
        <v>1</v>
      </c>
      <c r="BM9" s="44" t="b">
        <v>1</v>
      </c>
      <c r="BN9" s="44" t="b">
        <v>1</v>
      </c>
      <c r="BO9" s="44" t="b">
        <v>1</v>
      </c>
      <c r="BP9" s="44" t="b">
        <v>1</v>
      </c>
      <c r="BQ9" s="44" t="b">
        <v>1</v>
      </c>
      <c r="BR9" s="44" t="b">
        <v>1</v>
      </c>
      <c r="BS9" s="44" t="b">
        <v>1</v>
      </c>
      <c r="BT9" s="44" t="b">
        <v>1</v>
      </c>
      <c r="BU9" s="44" t="b">
        <v>1</v>
      </c>
      <c r="BV9" s="44" t="b">
        <v>1</v>
      </c>
      <c r="BW9" s="44" t="b">
        <v>1</v>
      </c>
      <c r="BX9" s="44" t="b">
        <v>1</v>
      </c>
      <c r="BY9" s="44" t="b">
        <v>1</v>
      </c>
      <c r="BZ9" s="44" t="b">
        <v>1</v>
      </c>
      <c r="CA9" s="44" t="b">
        <v>1</v>
      </c>
      <c r="CB9" s="44" t="b">
        <v>1</v>
      </c>
      <c r="CC9" s="44" t="b">
        <v>1</v>
      </c>
      <c r="CD9" s="44" t="b">
        <v>1</v>
      </c>
      <c r="CE9" s="44" t="b">
        <v>1</v>
      </c>
      <c r="CF9" s="44" t="b">
        <v>1</v>
      </c>
      <c r="CG9" s="44" t="b">
        <v>1</v>
      </c>
      <c r="CH9" s="44" t="b">
        <v>1</v>
      </c>
      <c r="CI9" s="44" t="b">
        <v>1</v>
      </c>
      <c r="CJ9" s="44" t="b">
        <v>1</v>
      </c>
      <c r="CK9" s="44" t="b">
        <v>1</v>
      </c>
      <c r="CL9" s="44" t="b">
        <v>1</v>
      </c>
      <c r="CM9" s="44" t="b">
        <v>1</v>
      </c>
      <c r="CN9" s="44" t="b">
        <v>1</v>
      </c>
      <c r="CO9" s="44" t="b">
        <v>1</v>
      </c>
      <c r="CP9" s="44" t="b">
        <v>1</v>
      </c>
      <c r="CQ9" s="44" t="b">
        <v>1</v>
      </c>
      <c r="CR9" s="44" t="b">
        <v>1</v>
      </c>
      <c r="CS9" s="44" t="b">
        <v>1</v>
      </c>
      <c r="CT9" s="45" t="b">
        <v>1</v>
      </c>
      <c r="CU9" s="44" t="b">
        <v>1</v>
      </c>
    </row>
    <row r="10" spans="2:100" ht="75" x14ac:dyDescent="0.25">
      <c r="B10" s="114">
        <v>6</v>
      </c>
      <c r="C10" s="117" t="s">
        <v>84</v>
      </c>
      <c r="D10" s="118" t="s">
        <v>247</v>
      </c>
      <c r="E10" s="43" t="b">
        <v>0</v>
      </c>
      <c r="F10" s="44" t="b">
        <v>0</v>
      </c>
      <c r="G10" s="44" t="b">
        <v>1</v>
      </c>
      <c r="H10" s="44" t="b">
        <v>1</v>
      </c>
      <c r="I10" s="44" t="b">
        <v>1</v>
      </c>
      <c r="J10" s="44" t="b">
        <v>1</v>
      </c>
      <c r="K10" s="44" t="b">
        <v>1</v>
      </c>
      <c r="L10" s="44" t="b">
        <v>1</v>
      </c>
      <c r="M10" s="44" t="b">
        <v>0</v>
      </c>
      <c r="N10" s="44" t="b">
        <v>0</v>
      </c>
      <c r="O10" s="44" t="b">
        <v>1</v>
      </c>
      <c r="P10" s="44" t="b">
        <v>1</v>
      </c>
      <c r="Q10" s="44" t="b">
        <v>1</v>
      </c>
      <c r="R10" s="44" t="b">
        <v>1</v>
      </c>
      <c r="S10" s="44" t="b">
        <v>1</v>
      </c>
      <c r="T10" s="44" t="b">
        <v>1</v>
      </c>
      <c r="U10" s="44" t="b">
        <v>1</v>
      </c>
      <c r="V10" s="44" t="b">
        <v>1</v>
      </c>
      <c r="W10" s="44" t="b">
        <v>0</v>
      </c>
      <c r="X10" s="44" t="b">
        <v>0</v>
      </c>
      <c r="Y10" s="44" t="b">
        <v>1</v>
      </c>
      <c r="Z10" s="44" t="b">
        <v>1</v>
      </c>
      <c r="AA10" s="44" t="b">
        <v>1</v>
      </c>
      <c r="AB10" s="44" t="b">
        <v>1</v>
      </c>
      <c r="AC10" s="44" t="b">
        <v>1</v>
      </c>
      <c r="AD10" s="44" t="b">
        <v>1</v>
      </c>
      <c r="AE10" s="44" t="b">
        <v>0</v>
      </c>
      <c r="AF10" s="44" t="b">
        <v>0</v>
      </c>
      <c r="AG10" s="44" t="b">
        <v>1</v>
      </c>
      <c r="AH10" s="44" t="b">
        <v>1</v>
      </c>
      <c r="AI10" s="44" t="b">
        <v>1</v>
      </c>
      <c r="AJ10" s="44" t="b">
        <v>1</v>
      </c>
      <c r="AK10" s="44" t="b">
        <v>1</v>
      </c>
      <c r="AL10" s="44" t="b">
        <v>1</v>
      </c>
      <c r="AM10" s="44" t="b">
        <v>1</v>
      </c>
      <c r="AN10" s="44" t="b">
        <v>1</v>
      </c>
      <c r="AO10" s="44" t="b">
        <v>0</v>
      </c>
      <c r="AP10" s="44" t="b">
        <v>0</v>
      </c>
      <c r="AQ10" s="44" t="b">
        <v>1</v>
      </c>
      <c r="AR10" s="44" t="b">
        <v>1</v>
      </c>
      <c r="AS10" s="44" t="b">
        <v>1</v>
      </c>
      <c r="AT10" s="44" t="b">
        <v>1</v>
      </c>
      <c r="AU10" s="44" t="b">
        <v>1</v>
      </c>
      <c r="AV10" s="44" t="b">
        <v>1</v>
      </c>
      <c r="AW10" s="44" t="b">
        <v>0</v>
      </c>
      <c r="AX10" s="44" t="b">
        <v>0</v>
      </c>
      <c r="AY10" s="44" t="b">
        <v>1</v>
      </c>
      <c r="AZ10" s="44" t="b">
        <v>1</v>
      </c>
      <c r="BA10" s="44" t="b">
        <v>1</v>
      </c>
      <c r="BB10" s="44" t="b">
        <v>1</v>
      </c>
      <c r="BC10" s="44" t="b">
        <v>1</v>
      </c>
      <c r="BD10" s="44" t="b">
        <v>1</v>
      </c>
      <c r="BE10" s="44" t="b">
        <v>1</v>
      </c>
      <c r="BF10" s="44" t="b">
        <v>1</v>
      </c>
      <c r="BG10" s="44" t="b">
        <v>0</v>
      </c>
      <c r="BH10" s="44" t="b">
        <v>0</v>
      </c>
      <c r="BI10" s="44" t="b">
        <v>1</v>
      </c>
      <c r="BJ10" s="44" t="b">
        <v>1</v>
      </c>
      <c r="BK10" s="44" t="b">
        <v>1</v>
      </c>
      <c r="BL10" s="44" t="b">
        <v>0</v>
      </c>
      <c r="BM10" s="44" t="b">
        <v>1</v>
      </c>
      <c r="BN10" s="44" t="b">
        <v>1</v>
      </c>
      <c r="BO10" s="44" t="b">
        <v>0</v>
      </c>
      <c r="BP10" s="44" t="b">
        <v>1</v>
      </c>
      <c r="BQ10" s="44" t="b">
        <v>1</v>
      </c>
      <c r="BR10" s="44" t="b">
        <v>1</v>
      </c>
      <c r="BS10" s="44" t="b">
        <v>0</v>
      </c>
      <c r="BT10" s="44" t="b">
        <v>1</v>
      </c>
      <c r="BU10" s="44" t="b">
        <v>1</v>
      </c>
      <c r="BV10" s="44" t="b">
        <v>0</v>
      </c>
      <c r="BW10" s="44" t="b">
        <v>1</v>
      </c>
      <c r="BX10" s="44" t="b">
        <v>1</v>
      </c>
      <c r="BY10" s="44" t="b">
        <v>1</v>
      </c>
      <c r="BZ10" s="44" t="b">
        <v>0</v>
      </c>
      <c r="CA10" s="44" t="b">
        <v>1</v>
      </c>
      <c r="CB10" s="44" t="b">
        <v>1</v>
      </c>
      <c r="CC10" s="44" t="b">
        <v>0</v>
      </c>
      <c r="CD10" s="44" t="b">
        <v>1</v>
      </c>
      <c r="CE10" s="44" t="b">
        <v>1</v>
      </c>
      <c r="CF10" s="44" t="b">
        <v>1</v>
      </c>
      <c r="CG10" s="44" t="b">
        <v>0</v>
      </c>
      <c r="CH10" s="44" t="b">
        <v>1</v>
      </c>
      <c r="CI10" s="44" t="b">
        <v>1</v>
      </c>
      <c r="CJ10" s="44" t="b">
        <v>1</v>
      </c>
      <c r="CK10" s="44" t="b">
        <v>1</v>
      </c>
      <c r="CL10" s="44" t="b">
        <v>1</v>
      </c>
      <c r="CM10" s="44" t="b">
        <v>0</v>
      </c>
      <c r="CN10" s="44" t="b">
        <v>1</v>
      </c>
      <c r="CO10" s="44" t="b">
        <v>1</v>
      </c>
      <c r="CP10" s="44" t="b">
        <v>1</v>
      </c>
      <c r="CQ10" s="44" t="b">
        <v>1</v>
      </c>
      <c r="CR10" s="44" t="b">
        <v>1</v>
      </c>
      <c r="CS10" s="44" t="b">
        <v>0</v>
      </c>
      <c r="CT10" s="45" t="b">
        <v>1</v>
      </c>
      <c r="CU10" s="44" t="b">
        <v>1</v>
      </c>
    </row>
    <row r="11" spans="2:100" ht="75" x14ac:dyDescent="0.25">
      <c r="B11" s="114">
        <v>7</v>
      </c>
      <c r="C11" s="117" t="s">
        <v>85</v>
      </c>
      <c r="D11" s="118" t="s">
        <v>248</v>
      </c>
      <c r="E11" s="43" t="b">
        <v>0</v>
      </c>
      <c r="F11" s="44" t="b">
        <v>0</v>
      </c>
      <c r="G11" s="44" t="b">
        <v>1</v>
      </c>
      <c r="H11" s="44" t="b">
        <v>1</v>
      </c>
      <c r="I11" s="44" t="b">
        <v>1</v>
      </c>
      <c r="J11" s="44" t="b">
        <v>1</v>
      </c>
      <c r="K11" s="44" t="b">
        <v>1</v>
      </c>
      <c r="L11" s="44" t="b">
        <v>1</v>
      </c>
      <c r="M11" s="44" t="b">
        <v>1</v>
      </c>
      <c r="N11" s="44" t="b">
        <v>0</v>
      </c>
      <c r="O11" s="44" t="b">
        <v>1</v>
      </c>
      <c r="P11" s="44" t="b">
        <v>1</v>
      </c>
      <c r="Q11" s="44" t="b">
        <v>1</v>
      </c>
      <c r="R11" s="44" t="b">
        <v>1</v>
      </c>
      <c r="S11" s="44" t="b">
        <v>1</v>
      </c>
      <c r="T11" s="44" t="b">
        <v>1</v>
      </c>
      <c r="U11" s="44" t="b">
        <v>1</v>
      </c>
      <c r="V11" s="44" t="b">
        <v>1</v>
      </c>
      <c r="W11" s="44" t="b">
        <v>0</v>
      </c>
      <c r="X11" s="44" t="b">
        <v>0</v>
      </c>
      <c r="Y11" s="44" t="b">
        <v>1</v>
      </c>
      <c r="Z11" s="44" t="b">
        <v>1</v>
      </c>
      <c r="AA11" s="44" t="b">
        <v>1</v>
      </c>
      <c r="AB11" s="44" t="b">
        <v>1</v>
      </c>
      <c r="AC11" s="44" t="b">
        <v>1</v>
      </c>
      <c r="AD11" s="44" t="b">
        <v>1</v>
      </c>
      <c r="AE11" s="44" t="b">
        <v>1</v>
      </c>
      <c r="AF11" s="44" t="b">
        <v>0</v>
      </c>
      <c r="AG11" s="44" t="b">
        <v>1</v>
      </c>
      <c r="AH11" s="44" t="b">
        <v>1</v>
      </c>
      <c r="AI11" s="44" t="b">
        <v>1</v>
      </c>
      <c r="AJ11" s="44" t="b">
        <v>1</v>
      </c>
      <c r="AK11" s="44" t="b">
        <v>1</v>
      </c>
      <c r="AL11" s="44" t="b">
        <v>1</v>
      </c>
      <c r="AM11" s="44" t="b">
        <v>1</v>
      </c>
      <c r="AN11" s="44" t="b">
        <v>1</v>
      </c>
      <c r="AO11" s="44" t="b">
        <v>0</v>
      </c>
      <c r="AP11" s="44" t="b">
        <v>0</v>
      </c>
      <c r="AQ11" s="44" t="b">
        <v>1</v>
      </c>
      <c r="AR11" s="44" t="b">
        <v>1</v>
      </c>
      <c r="AS11" s="44" t="b">
        <v>1</v>
      </c>
      <c r="AT11" s="44" t="b">
        <v>1</v>
      </c>
      <c r="AU11" s="44" t="b">
        <v>1</v>
      </c>
      <c r="AV11" s="44" t="b">
        <v>1</v>
      </c>
      <c r="AW11" s="44" t="b">
        <v>1</v>
      </c>
      <c r="AX11" s="44" t="b">
        <v>0</v>
      </c>
      <c r="AY11" s="44" t="b">
        <v>1</v>
      </c>
      <c r="AZ11" s="44" t="b">
        <v>1</v>
      </c>
      <c r="BA11" s="44" t="b">
        <v>1</v>
      </c>
      <c r="BB11" s="44" t="b">
        <v>1</v>
      </c>
      <c r="BC11" s="44" t="b">
        <v>1</v>
      </c>
      <c r="BD11" s="44" t="b">
        <v>1</v>
      </c>
      <c r="BE11" s="44" t="b">
        <v>1</v>
      </c>
      <c r="BF11" s="44" t="b">
        <v>1</v>
      </c>
      <c r="BG11" s="44" t="b">
        <v>0</v>
      </c>
      <c r="BH11" s="44" t="b">
        <v>0</v>
      </c>
      <c r="BI11" s="44" t="b">
        <v>1</v>
      </c>
      <c r="BJ11" s="44" t="b">
        <v>1</v>
      </c>
      <c r="BK11" s="44" t="b">
        <v>1</v>
      </c>
      <c r="BL11" s="44" t="b">
        <v>1</v>
      </c>
      <c r="BM11" s="44" t="b">
        <v>1</v>
      </c>
      <c r="BN11" s="44" t="b">
        <v>1</v>
      </c>
      <c r="BO11" s="44" t="b">
        <v>0</v>
      </c>
      <c r="BP11" s="44" t="b">
        <v>1</v>
      </c>
      <c r="BQ11" s="44" t="b">
        <v>1</v>
      </c>
      <c r="BR11" s="44" t="b">
        <v>1</v>
      </c>
      <c r="BS11" s="44" t="b">
        <v>1</v>
      </c>
      <c r="BT11" s="44" t="b">
        <v>1</v>
      </c>
      <c r="BU11" s="44" t="b">
        <v>1</v>
      </c>
      <c r="BV11" s="44" t="b">
        <v>0</v>
      </c>
      <c r="BW11" s="44" t="b">
        <v>1</v>
      </c>
      <c r="BX11" s="44" t="b">
        <v>1</v>
      </c>
      <c r="BY11" s="44" t="b">
        <v>1</v>
      </c>
      <c r="BZ11" s="44" t="b">
        <v>1</v>
      </c>
      <c r="CA11" s="44" t="b">
        <v>1</v>
      </c>
      <c r="CB11" s="44" t="b">
        <v>1</v>
      </c>
      <c r="CC11" s="44" t="b">
        <v>0</v>
      </c>
      <c r="CD11" s="44" t="b">
        <v>1</v>
      </c>
      <c r="CE11" s="44" t="b">
        <v>1</v>
      </c>
      <c r="CF11" s="44" t="b">
        <v>1</v>
      </c>
      <c r="CG11" s="44" t="b">
        <v>1</v>
      </c>
      <c r="CH11" s="44" t="b">
        <v>1</v>
      </c>
      <c r="CI11" s="44" t="b">
        <v>1</v>
      </c>
      <c r="CJ11" s="44" t="b">
        <v>1</v>
      </c>
      <c r="CK11" s="44" t="b">
        <v>1</v>
      </c>
      <c r="CL11" s="44" t="b">
        <v>1</v>
      </c>
      <c r="CM11" s="44" t="b">
        <v>1</v>
      </c>
      <c r="CN11" s="44" t="b">
        <v>1</v>
      </c>
      <c r="CO11" s="44" t="b">
        <v>1</v>
      </c>
      <c r="CP11" s="44" t="b">
        <v>1</v>
      </c>
      <c r="CQ11" s="44" t="b">
        <v>1</v>
      </c>
      <c r="CR11" s="44" t="b">
        <v>1</v>
      </c>
      <c r="CS11" s="44" t="b">
        <v>1</v>
      </c>
      <c r="CT11" s="45" t="b">
        <v>1</v>
      </c>
      <c r="CU11" s="44" t="b">
        <v>1</v>
      </c>
    </row>
    <row r="12" spans="2:100" ht="75" x14ac:dyDescent="0.25">
      <c r="B12" s="114">
        <v>8</v>
      </c>
      <c r="C12" s="117" t="s">
        <v>86</v>
      </c>
      <c r="D12" s="118" t="s">
        <v>249</v>
      </c>
      <c r="E12" s="43" t="b">
        <v>0</v>
      </c>
      <c r="F12" s="44" t="b">
        <v>0</v>
      </c>
      <c r="G12" s="44" t="b">
        <v>1</v>
      </c>
      <c r="H12" s="44" t="b">
        <v>1</v>
      </c>
      <c r="I12" s="44" t="b">
        <v>1</v>
      </c>
      <c r="J12" s="44" t="b">
        <v>1</v>
      </c>
      <c r="K12" s="44" t="b">
        <v>1</v>
      </c>
      <c r="L12" s="44" t="b">
        <v>1</v>
      </c>
      <c r="M12" s="44" t="b">
        <v>0</v>
      </c>
      <c r="N12" s="44" t="b">
        <v>0</v>
      </c>
      <c r="O12" s="44" t="b">
        <v>0</v>
      </c>
      <c r="P12" s="44" t="b">
        <v>0</v>
      </c>
      <c r="Q12" s="44" t="b">
        <v>0</v>
      </c>
      <c r="R12" s="44" t="b">
        <v>0</v>
      </c>
      <c r="S12" s="44" t="b">
        <v>0</v>
      </c>
      <c r="T12" s="44" t="b">
        <v>0</v>
      </c>
      <c r="U12" s="44" t="b">
        <v>0</v>
      </c>
      <c r="V12" s="44" t="b">
        <v>0</v>
      </c>
      <c r="W12" s="44" t="b">
        <v>0</v>
      </c>
      <c r="X12" s="44" t="b">
        <v>0</v>
      </c>
      <c r="Y12" s="44" t="b">
        <v>1</v>
      </c>
      <c r="Z12" s="44" t="b">
        <v>1</v>
      </c>
      <c r="AA12" s="44" t="b">
        <v>1</v>
      </c>
      <c r="AB12" s="44" t="b">
        <v>1</v>
      </c>
      <c r="AC12" s="44" t="b">
        <v>1</v>
      </c>
      <c r="AD12" s="44" t="b">
        <v>1</v>
      </c>
      <c r="AE12" s="44" t="b">
        <v>0</v>
      </c>
      <c r="AF12" s="44" t="b">
        <v>0</v>
      </c>
      <c r="AG12" s="44" t="b">
        <v>0</v>
      </c>
      <c r="AH12" s="44" t="b">
        <v>0</v>
      </c>
      <c r="AI12" s="44" t="b">
        <v>0</v>
      </c>
      <c r="AJ12" s="44" t="b">
        <v>0</v>
      </c>
      <c r="AK12" s="44" t="b">
        <v>0</v>
      </c>
      <c r="AL12" s="44" t="b">
        <v>0</v>
      </c>
      <c r="AM12" s="44" t="b">
        <v>0</v>
      </c>
      <c r="AN12" s="44" t="b">
        <v>0</v>
      </c>
      <c r="AO12" s="44" t="b">
        <v>0</v>
      </c>
      <c r="AP12" s="44" t="b">
        <v>0</v>
      </c>
      <c r="AQ12" s="44" t="b">
        <v>1</v>
      </c>
      <c r="AR12" s="44" t="b">
        <v>1</v>
      </c>
      <c r="AS12" s="44" t="b">
        <v>1</v>
      </c>
      <c r="AT12" s="44" t="b">
        <v>1</v>
      </c>
      <c r="AU12" s="44" t="b">
        <v>1</v>
      </c>
      <c r="AV12" s="44" t="b">
        <v>1</v>
      </c>
      <c r="AW12" s="44" t="b">
        <v>0</v>
      </c>
      <c r="AX12" s="44" t="b">
        <v>0</v>
      </c>
      <c r="AY12" s="44" t="b">
        <v>0</v>
      </c>
      <c r="AZ12" s="44" t="b">
        <v>0</v>
      </c>
      <c r="BA12" s="44" t="b">
        <v>0</v>
      </c>
      <c r="BB12" s="44" t="b">
        <v>0</v>
      </c>
      <c r="BC12" s="44" t="b">
        <v>0</v>
      </c>
      <c r="BD12" s="44" t="b">
        <v>0</v>
      </c>
      <c r="BE12" s="44" t="b">
        <v>0</v>
      </c>
      <c r="BF12" s="44" t="b">
        <v>0</v>
      </c>
      <c r="BG12" s="44" t="b">
        <v>0</v>
      </c>
      <c r="BH12" s="44" t="b">
        <v>0</v>
      </c>
      <c r="BI12" s="44" t="b">
        <v>1</v>
      </c>
      <c r="BJ12" s="44" t="b">
        <v>1</v>
      </c>
      <c r="BK12" s="44" t="b">
        <v>1</v>
      </c>
      <c r="BL12" s="44" t="b">
        <v>0</v>
      </c>
      <c r="BM12" s="44" t="b">
        <v>0</v>
      </c>
      <c r="BN12" s="44" t="b">
        <v>0</v>
      </c>
      <c r="BO12" s="44" t="b">
        <v>0</v>
      </c>
      <c r="BP12" s="44" t="b">
        <v>1</v>
      </c>
      <c r="BQ12" s="44" t="b">
        <v>1</v>
      </c>
      <c r="BR12" s="44" t="b">
        <v>1</v>
      </c>
      <c r="BS12" s="44" t="b">
        <v>0</v>
      </c>
      <c r="BT12" s="44" t="b">
        <v>0</v>
      </c>
      <c r="BU12" s="44" t="b">
        <v>0</v>
      </c>
      <c r="BV12" s="44" t="b">
        <v>0</v>
      </c>
      <c r="BW12" s="44" t="b">
        <v>1</v>
      </c>
      <c r="BX12" s="44" t="b">
        <v>1</v>
      </c>
      <c r="BY12" s="44" t="b">
        <v>1</v>
      </c>
      <c r="BZ12" s="44" t="b">
        <v>0</v>
      </c>
      <c r="CA12" s="44" t="b">
        <v>0</v>
      </c>
      <c r="CB12" s="44" t="b">
        <v>0</v>
      </c>
      <c r="CC12" s="44" t="b">
        <v>0</v>
      </c>
      <c r="CD12" s="44" t="b">
        <v>1</v>
      </c>
      <c r="CE12" s="44" t="b">
        <v>1</v>
      </c>
      <c r="CF12" s="44" t="b">
        <v>1</v>
      </c>
      <c r="CG12" s="44" t="b">
        <v>0</v>
      </c>
      <c r="CH12" s="44" t="b">
        <v>0</v>
      </c>
      <c r="CI12" s="44" t="b">
        <v>0</v>
      </c>
      <c r="CJ12" s="44" t="b">
        <v>1</v>
      </c>
      <c r="CK12" s="44" t="b">
        <v>1</v>
      </c>
      <c r="CL12" s="44" t="b">
        <v>1</v>
      </c>
      <c r="CM12" s="44" t="b">
        <v>0</v>
      </c>
      <c r="CN12" s="44" t="b">
        <v>0</v>
      </c>
      <c r="CO12" s="44" t="b">
        <v>0</v>
      </c>
      <c r="CP12" s="44" t="b">
        <v>1</v>
      </c>
      <c r="CQ12" s="44" t="b">
        <v>1</v>
      </c>
      <c r="CR12" s="44" t="b">
        <v>1</v>
      </c>
      <c r="CS12" s="44" t="b">
        <v>0</v>
      </c>
      <c r="CT12" s="45" t="b">
        <v>0</v>
      </c>
      <c r="CU12" s="44" t="b">
        <v>0</v>
      </c>
    </row>
    <row r="13" spans="2:100" ht="75" x14ac:dyDescent="0.25">
      <c r="B13" s="114">
        <v>9</v>
      </c>
      <c r="C13" s="117" t="s">
        <v>87</v>
      </c>
      <c r="D13" s="118" t="s">
        <v>250</v>
      </c>
      <c r="E13" s="43" t="b">
        <v>0</v>
      </c>
      <c r="F13" s="44" t="b">
        <v>0</v>
      </c>
      <c r="G13" s="44" t="b">
        <v>1</v>
      </c>
      <c r="H13" s="44" t="b">
        <v>1</v>
      </c>
      <c r="I13" s="44" t="b">
        <v>1</v>
      </c>
      <c r="J13" s="44" t="b">
        <v>1</v>
      </c>
      <c r="K13" s="44" t="b">
        <v>1</v>
      </c>
      <c r="L13" s="44" t="b">
        <v>1</v>
      </c>
      <c r="M13" s="44" t="b">
        <v>1</v>
      </c>
      <c r="N13" s="44" t="b">
        <v>0</v>
      </c>
      <c r="O13" s="44" t="b">
        <v>0</v>
      </c>
      <c r="P13" s="44" t="b">
        <v>0</v>
      </c>
      <c r="Q13" s="44" t="b">
        <v>0</v>
      </c>
      <c r="R13" s="44" t="b">
        <v>0</v>
      </c>
      <c r="S13" s="44" t="b">
        <v>0</v>
      </c>
      <c r="T13" s="44" t="b">
        <v>0</v>
      </c>
      <c r="U13" s="44" t="b">
        <v>0</v>
      </c>
      <c r="V13" s="44" t="b">
        <v>0</v>
      </c>
      <c r="W13" s="44" t="b">
        <v>0</v>
      </c>
      <c r="X13" s="44" t="b">
        <v>0</v>
      </c>
      <c r="Y13" s="44" t="b">
        <v>1</v>
      </c>
      <c r="Z13" s="44" t="b">
        <v>1</v>
      </c>
      <c r="AA13" s="44" t="b">
        <v>1</v>
      </c>
      <c r="AB13" s="44" t="b">
        <v>1</v>
      </c>
      <c r="AC13" s="44" t="b">
        <v>1</v>
      </c>
      <c r="AD13" s="44" t="b">
        <v>1</v>
      </c>
      <c r="AE13" s="44" t="b">
        <v>1</v>
      </c>
      <c r="AF13" s="44" t="b">
        <v>0</v>
      </c>
      <c r="AG13" s="44" t="b">
        <v>0</v>
      </c>
      <c r="AH13" s="44" t="b">
        <v>0</v>
      </c>
      <c r="AI13" s="44" t="b">
        <v>0</v>
      </c>
      <c r="AJ13" s="44" t="b">
        <v>0</v>
      </c>
      <c r="AK13" s="44" t="b">
        <v>0</v>
      </c>
      <c r="AL13" s="44" t="b">
        <v>0</v>
      </c>
      <c r="AM13" s="44" t="b">
        <v>0</v>
      </c>
      <c r="AN13" s="44" t="b">
        <v>0</v>
      </c>
      <c r="AO13" s="44" t="b">
        <v>0</v>
      </c>
      <c r="AP13" s="44" t="b">
        <v>0</v>
      </c>
      <c r="AQ13" s="44" t="b">
        <v>1</v>
      </c>
      <c r="AR13" s="44" t="b">
        <v>1</v>
      </c>
      <c r="AS13" s="44" t="b">
        <v>1</v>
      </c>
      <c r="AT13" s="44" t="b">
        <v>1</v>
      </c>
      <c r="AU13" s="44" t="b">
        <v>1</v>
      </c>
      <c r="AV13" s="44" t="b">
        <v>1</v>
      </c>
      <c r="AW13" s="44" t="b">
        <v>1</v>
      </c>
      <c r="AX13" s="44" t="b">
        <v>0</v>
      </c>
      <c r="AY13" s="44" t="b">
        <v>0</v>
      </c>
      <c r="AZ13" s="44" t="b">
        <v>0</v>
      </c>
      <c r="BA13" s="44" t="b">
        <v>0</v>
      </c>
      <c r="BB13" s="44" t="b">
        <v>0</v>
      </c>
      <c r="BC13" s="44" t="b">
        <v>0</v>
      </c>
      <c r="BD13" s="44" t="b">
        <v>0</v>
      </c>
      <c r="BE13" s="44" t="b">
        <v>0</v>
      </c>
      <c r="BF13" s="44" t="b">
        <v>0</v>
      </c>
      <c r="BG13" s="44" t="b">
        <v>0</v>
      </c>
      <c r="BH13" s="44" t="b">
        <v>0</v>
      </c>
      <c r="BI13" s="44" t="b">
        <v>1</v>
      </c>
      <c r="BJ13" s="44" t="b">
        <v>1</v>
      </c>
      <c r="BK13" s="44" t="b">
        <v>1</v>
      </c>
      <c r="BL13" s="44" t="b">
        <v>1</v>
      </c>
      <c r="BM13" s="44" t="b">
        <v>0</v>
      </c>
      <c r="BN13" s="44" t="b">
        <v>0</v>
      </c>
      <c r="BO13" s="44" t="b">
        <v>0</v>
      </c>
      <c r="BP13" s="44" t="b">
        <v>1</v>
      </c>
      <c r="BQ13" s="44" t="b">
        <v>1</v>
      </c>
      <c r="BR13" s="44" t="b">
        <v>1</v>
      </c>
      <c r="BS13" s="44" t="b">
        <v>1</v>
      </c>
      <c r="BT13" s="44" t="b">
        <v>0</v>
      </c>
      <c r="BU13" s="44" t="b">
        <v>0</v>
      </c>
      <c r="BV13" s="44" t="b">
        <v>0</v>
      </c>
      <c r="BW13" s="44" t="b">
        <v>1</v>
      </c>
      <c r="BX13" s="44" t="b">
        <v>1</v>
      </c>
      <c r="BY13" s="44" t="b">
        <v>1</v>
      </c>
      <c r="BZ13" s="44" t="b">
        <v>1</v>
      </c>
      <c r="CA13" s="44" t="b">
        <v>0</v>
      </c>
      <c r="CB13" s="44" t="b">
        <v>0</v>
      </c>
      <c r="CC13" s="44" t="b">
        <v>0</v>
      </c>
      <c r="CD13" s="44" t="b">
        <v>1</v>
      </c>
      <c r="CE13" s="44" t="b">
        <v>1</v>
      </c>
      <c r="CF13" s="44" t="b">
        <v>1</v>
      </c>
      <c r="CG13" s="44" t="b">
        <v>1</v>
      </c>
      <c r="CH13" s="44" t="b">
        <v>0</v>
      </c>
      <c r="CI13" s="44" t="b">
        <v>0</v>
      </c>
      <c r="CJ13" s="44" t="b">
        <v>1</v>
      </c>
      <c r="CK13" s="44" t="b">
        <v>1</v>
      </c>
      <c r="CL13" s="44" t="b">
        <v>1</v>
      </c>
      <c r="CM13" s="44" t="b">
        <v>1</v>
      </c>
      <c r="CN13" s="44" t="b">
        <v>0</v>
      </c>
      <c r="CO13" s="44" t="b">
        <v>0</v>
      </c>
      <c r="CP13" s="44" t="b">
        <v>1</v>
      </c>
      <c r="CQ13" s="44" t="b">
        <v>1</v>
      </c>
      <c r="CR13" s="44" t="b">
        <v>1</v>
      </c>
      <c r="CS13" s="44" t="b">
        <v>1</v>
      </c>
      <c r="CT13" s="45" t="b">
        <v>0</v>
      </c>
      <c r="CU13" s="44" t="b">
        <v>0</v>
      </c>
    </row>
    <row r="14" spans="2:100" ht="75" x14ac:dyDescent="0.25">
      <c r="B14" s="114">
        <v>10</v>
      </c>
      <c r="C14" s="117" t="s">
        <v>88</v>
      </c>
      <c r="D14" s="118" t="s">
        <v>251</v>
      </c>
      <c r="E14" s="43" t="b">
        <v>1</v>
      </c>
      <c r="F14" s="44" t="b">
        <v>1</v>
      </c>
      <c r="G14" s="44" t="b">
        <v>1</v>
      </c>
      <c r="H14" s="44" t="b">
        <v>1</v>
      </c>
      <c r="I14" s="44" t="b">
        <v>1</v>
      </c>
      <c r="J14" s="44" t="b">
        <v>1</v>
      </c>
      <c r="K14" s="44" t="b">
        <v>1</v>
      </c>
      <c r="L14" s="44" t="b">
        <v>1</v>
      </c>
      <c r="M14" s="44" t="b">
        <v>1</v>
      </c>
      <c r="N14" s="44" t="b">
        <v>1</v>
      </c>
      <c r="O14" s="44" t="b">
        <v>1</v>
      </c>
      <c r="P14" s="44" t="b">
        <v>1</v>
      </c>
      <c r="Q14" s="44" t="b">
        <v>1</v>
      </c>
      <c r="R14" s="44" t="b">
        <v>1</v>
      </c>
      <c r="S14" s="44" t="b">
        <v>1</v>
      </c>
      <c r="T14" s="44" t="b">
        <v>1</v>
      </c>
      <c r="U14" s="44" t="b">
        <v>1</v>
      </c>
      <c r="V14" s="44" t="b">
        <v>1</v>
      </c>
      <c r="W14" s="44" t="b">
        <v>1</v>
      </c>
      <c r="X14" s="44" t="b">
        <v>1</v>
      </c>
      <c r="Y14" s="44" t="b">
        <v>1</v>
      </c>
      <c r="Z14" s="44" t="b">
        <v>1</v>
      </c>
      <c r="AA14" s="44" t="b">
        <v>1</v>
      </c>
      <c r="AB14" s="44" t="b">
        <v>1</v>
      </c>
      <c r="AC14" s="44" t="b">
        <v>1</v>
      </c>
      <c r="AD14" s="44" t="b">
        <v>1</v>
      </c>
      <c r="AE14" s="44" t="b">
        <v>1</v>
      </c>
      <c r="AF14" s="44" t="b">
        <v>1</v>
      </c>
      <c r="AG14" s="44" t="b">
        <v>1</v>
      </c>
      <c r="AH14" s="44" t="b">
        <v>1</v>
      </c>
      <c r="AI14" s="44" t="b">
        <v>1</v>
      </c>
      <c r="AJ14" s="44" t="b">
        <v>1</v>
      </c>
      <c r="AK14" s="44" t="b">
        <v>1</v>
      </c>
      <c r="AL14" s="44" t="b">
        <v>1</v>
      </c>
      <c r="AM14" s="44" t="b">
        <v>1</v>
      </c>
      <c r="AN14" s="44" t="b">
        <v>1</v>
      </c>
      <c r="AO14" s="44" t="b">
        <v>1</v>
      </c>
      <c r="AP14" s="44" t="b">
        <v>1</v>
      </c>
      <c r="AQ14" s="44" t="b">
        <v>0</v>
      </c>
      <c r="AR14" s="44" t="b">
        <v>0</v>
      </c>
      <c r="AS14" s="44" t="b">
        <v>0</v>
      </c>
      <c r="AT14" s="44" t="b">
        <v>0</v>
      </c>
      <c r="AU14" s="44" t="b">
        <v>0</v>
      </c>
      <c r="AV14" s="44" t="b">
        <v>0</v>
      </c>
      <c r="AW14" s="44" t="b">
        <v>0</v>
      </c>
      <c r="AX14" s="44" t="b">
        <v>0</v>
      </c>
      <c r="AY14" s="44" t="b">
        <v>0</v>
      </c>
      <c r="AZ14" s="44" t="b">
        <v>0</v>
      </c>
      <c r="BA14" s="44" t="b">
        <v>0</v>
      </c>
      <c r="BB14" s="44" t="b">
        <v>0</v>
      </c>
      <c r="BC14" s="44" t="b">
        <v>0</v>
      </c>
      <c r="BD14" s="44" t="b">
        <v>0</v>
      </c>
      <c r="BE14" s="44" t="b">
        <v>0</v>
      </c>
      <c r="BF14" s="44" t="b">
        <v>0</v>
      </c>
      <c r="BG14" s="44" t="b">
        <v>0</v>
      </c>
      <c r="BH14" s="44" t="b">
        <v>0</v>
      </c>
      <c r="BI14" s="44" t="b">
        <v>1</v>
      </c>
      <c r="BJ14" s="44" t="b">
        <v>1</v>
      </c>
      <c r="BK14" s="44" t="b">
        <v>1</v>
      </c>
      <c r="BL14" s="44" t="b">
        <v>1</v>
      </c>
      <c r="BM14" s="44" t="b">
        <v>1</v>
      </c>
      <c r="BN14" s="44" t="b">
        <v>1</v>
      </c>
      <c r="BO14" s="44" t="b">
        <v>1</v>
      </c>
      <c r="BP14" s="44" t="b">
        <v>1</v>
      </c>
      <c r="BQ14" s="44" t="b">
        <v>1</v>
      </c>
      <c r="BR14" s="44" t="b">
        <v>1</v>
      </c>
      <c r="BS14" s="44" t="b">
        <v>1</v>
      </c>
      <c r="BT14" s="44" t="b">
        <v>1</v>
      </c>
      <c r="BU14" s="44" t="b">
        <v>1</v>
      </c>
      <c r="BV14" s="44" t="b">
        <v>1</v>
      </c>
      <c r="BW14" s="44" t="b">
        <v>0</v>
      </c>
      <c r="BX14" s="44" t="b">
        <v>0</v>
      </c>
      <c r="BY14" s="44" t="b">
        <v>0</v>
      </c>
      <c r="BZ14" s="44" t="b">
        <v>0</v>
      </c>
      <c r="CA14" s="44" t="b">
        <v>0</v>
      </c>
      <c r="CB14" s="44" t="b">
        <v>0</v>
      </c>
      <c r="CC14" s="44" t="b">
        <v>0</v>
      </c>
      <c r="CD14" s="44" t="b">
        <v>1</v>
      </c>
      <c r="CE14" s="44" t="b">
        <v>1</v>
      </c>
      <c r="CF14" s="44" t="b">
        <v>1</v>
      </c>
      <c r="CG14" s="44" t="b">
        <v>1</v>
      </c>
      <c r="CH14" s="44" t="b">
        <v>1</v>
      </c>
      <c r="CI14" s="44" t="b">
        <v>1</v>
      </c>
      <c r="CJ14" s="44" t="b">
        <v>1</v>
      </c>
      <c r="CK14" s="44" t="b">
        <v>1</v>
      </c>
      <c r="CL14" s="44" t="b">
        <v>1</v>
      </c>
      <c r="CM14" s="44" t="b">
        <v>1</v>
      </c>
      <c r="CN14" s="44" t="b">
        <v>1</v>
      </c>
      <c r="CO14" s="44" t="b">
        <v>1</v>
      </c>
      <c r="CP14" s="44" t="b">
        <v>0</v>
      </c>
      <c r="CQ14" s="44" t="b">
        <v>0</v>
      </c>
      <c r="CR14" s="44" t="b">
        <v>0</v>
      </c>
      <c r="CS14" s="44" t="b">
        <v>0</v>
      </c>
      <c r="CT14" s="45" t="b">
        <v>0</v>
      </c>
      <c r="CU14" s="44" t="b">
        <v>0</v>
      </c>
    </row>
    <row r="15" spans="2:100" ht="75" x14ac:dyDescent="0.25">
      <c r="B15" s="114">
        <v>11</v>
      </c>
      <c r="C15" s="117" t="s">
        <v>89</v>
      </c>
      <c r="D15" s="118" t="s">
        <v>252</v>
      </c>
      <c r="E15" s="43" t="b">
        <v>1</v>
      </c>
      <c r="F15" s="44" t="b">
        <v>1</v>
      </c>
      <c r="G15" s="44" t="b">
        <v>1</v>
      </c>
      <c r="H15" s="44" t="b">
        <v>1</v>
      </c>
      <c r="I15" s="44" t="b">
        <v>1</v>
      </c>
      <c r="J15" s="44" t="b">
        <v>1</v>
      </c>
      <c r="K15" s="44" t="b">
        <v>1</v>
      </c>
      <c r="L15" s="44" t="b">
        <v>1</v>
      </c>
      <c r="M15" s="44" t="b">
        <v>1</v>
      </c>
      <c r="N15" s="44" t="b">
        <v>1</v>
      </c>
      <c r="O15" s="44" t="b">
        <v>1</v>
      </c>
      <c r="P15" s="44" t="b">
        <v>1</v>
      </c>
      <c r="Q15" s="44" t="b">
        <v>1</v>
      </c>
      <c r="R15" s="44" t="b">
        <v>1</v>
      </c>
      <c r="S15" s="44" t="b">
        <v>1</v>
      </c>
      <c r="T15" s="44" t="b">
        <v>1</v>
      </c>
      <c r="U15" s="44" t="b">
        <v>1</v>
      </c>
      <c r="V15" s="44" t="b">
        <v>1</v>
      </c>
      <c r="W15" s="44" t="b">
        <v>1</v>
      </c>
      <c r="X15" s="44" t="b">
        <v>1</v>
      </c>
      <c r="Y15" s="44" t="b">
        <v>1</v>
      </c>
      <c r="Z15" s="44" t="b">
        <v>1</v>
      </c>
      <c r="AA15" s="44" t="b">
        <v>1</v>
      </c>
      <c r="AB15" s="44" t="b">
        <v>1</v>
      </c>
      <c r="AC15" s="44" t="b">
        <v>1</v>
      </c>
      <c r="AD15" s="44" t="b">
        <v>1</v>
      </c>
      <c r="AE15" s="44" t="b">
        <v>1</v>
      </c>
      <c r="AF15" s="44" t="b">
        <v>1</v>
      </c>
      <c r="AG15" s="44" t="b">
        <v>1</v>
      </c>
      <c r="AH15" s="44" t="b">
        <v>1</v>
      </c>
      <c r="AI15" s="44" t="b">
        <v>1</v>
      </c>
      <c r="AJ15" s="44" t="b">
        <v>1</v>
      </c>
      <c r="AK15" s="44" t="b">
        <v>1</v>
      </c>
      <c r="AL15" s="44" t="b">
        <v>1</v>
      </c>
      <c r="AM15" s="44" t="b">
        <v>1</v>
      </c>
      <c r="AN15" s="44" t="b">
        <v>1</v>
      </c>
      <c r="AO15" s="44" t="b">
        <v>1</v>
      </c>
      <c r="AP15" s="44" t="b">
        <v>1</v>
      </c>
      <c r="AQ15" s="44" t="b">
        <v>0</v>
      </c>
      <c r="AR15" s="44" t="b">
        <v>0</v>
      </c>
      <c r="AS15" s="44" t="b">
        <v>0</v>
      </c>
      <c r="AT15" s="44" t="b">
        <v>0</v>
      </c>
      <c r="AU15" s="44" t="b">
        <v>0</v>
      </c>
      <c r="AV15" s="44" t="b">
        <v>0</v>
      </c>
      <c r="AW15" s="44" t="b">
        <v>0</v>
      </c>
      <c r="AX15" s="44" t="b">
        <v>0</v>
      </c>
      <c r="AY15" s="44" t="b">
        <v>0</v>
      </c>
      <c r="AZ15" s="44" t="b">
        <v>0</v>
      </c>
      <c r="BA15" s="44" t="b">
        <v>0</v>
      </c>
      <c r="BB15" s="44" t="b">
        <v>0</v>
      </c>
      <c r="BC15" s="44" t="b">
        <v>0</v>
      </c>
      <c r="BD15" s="44" t="b">
        <v>0</v>
      </c>
      <c r="BE15" s="44" t="b">
        <v>0</v>
      </c>
      <c r="BF15" s="44" t="b">
        <v>0</v>
      </c>
      <c r="BG15" s="44" t="b">
        <v>0</v>
      </c>
      <c r="BH15" s="44" t="b">
        <v>0</v>
      </c>
      <c r="BI15" s="44" t="b">
        <v>1</v>
      </c>
      <c r="BJ15" s="44" t="b">
        <v>1</v>
      </c>
      <c r="BK15" s="44" t="b">
        <v>1</v>
      </c>
      <c r="BL15" s="44" t="b">
        <v>1</v>
      </c>
      <c r="BM15" s="44" t="b">
        <v>1</v>
      </c>
      <c r="BN15" s="44" t="b">
        <v>1</v>
      </c>
      <c r="BO15" s="44" t="b">
        <v>1</v>
      </c>
      <c r="BP15" s="44" t="b">
        <v>1</v>
      </c>
      <c r="BQ15" s="44" t="b">
        <v>1</v>
      </c>
      <c r="BR15" s="44" t="b">
        <v>1</v>
      </c>
      <c r="BS15" s="44" t="b">
        <v>1</v>
      </c>
      <c r="BT15" s="44" t="b">
        <v>1</v>
      </c>
      <c r="BU15" s="44" t="b">
        <v>1</v>
      </c>
      <c r="BV15" s="44" t="b">
        <v>1</v>
      </c>
      <c r="BW15" s="44" t="b">
        <v>0</v>
      </c>
      <c r="BX15" s="44" t="b">
        <v>0</v>
      </c>
      <c r="BY15" s="44" t="b">
        <v>0</v>
      </c>
      <c r="BZ15" s="44" t="b">
        <v>0</v>
      </c>
      <c r="CA15" s="44" t="b">
        <v>0</v>
      </c>
      <c r="CB15" s="44" t="b">
        <v>0</v>
      </c>
      <c r="CC15" s="44" t="b">
        <v>0</v>
      </c>
      <c r="CD15" s="44" t="b">
        <v>1</v>
      </c>
      <c r="CE15" s="44" t="b">
        <v>1</v>
      </c>
      <c r="CF15" s="44" t="b">
        <v>1</v>
      </c>
      <c r="CG15" s="44" t="b">
        <v>1</v>
      </c>
      <c r="CH15" s="44" t="b">
        <v>1</v>
      </c>
      <c r="CI15" s="44" t="b">
        <v>1</v>
      </c>
      <c r="CJ15" s="44" t="b">
        <v>1</v>
      </c>
      <c r="CK15" s="44" t="b">
        <v>1</v>
      </c>
      <c r="CL15" s="44" t="b">
        <v>1</v>
      </c>
      <c r="CM15" s="44" t="b">
        <v>1</v>
      </c>
      <c r="CN15" s="44" t="b">
        <v>1</v>
      </c>
      <c r="CO15" s="44" t="b">
        <v>1</v>
      </c>
      <c r="CP15" s="44" t="b">
        <v>0</v>
      </c>
      <c r="CQ15" s="44" t="b">
        <v>0</v>
      </c>
      <c r="CR15" s="44" t="b">
        <v>0</v>
      </c>
      <c r="CS15" s="44" t="b">
        <v>0</v>
      </c>
      <c r="CT15" s="45" t="b">
        <v>0</v>
      </c>
      <c r="CU15" s="44" t="b">
        <v>0</v>
      </c>
    </row>
    <row r="16" spans="2:100" ht="90" x14ac:dyDescent="0.25">
      <c r="B16" s="114">
        <v>12</v>
      </c>
      <c r="C16" s="117" t="s">
        <v>90</v>
      </c>
      <c r="D16" s="118" t="s">
        <v>253</v>
      </c>
      <c r="E16" s="43" t="b">
        <v>1</v>
      </c>
      <c r="F16" s="44" t="b">
        <v>1</v>
      </c>
      <c r="G16" s="44" t="b">
        <v>1</v>
      </c>
      <c r="H16" s="44" t="b">
        <v>1</v>
      </c>
      <c r="I16" s="44" t="b">
        <v>1</v>
      </c>
      <c r="J16" s="44" t="b">
        <v>1</v>
      </c>
      <c r="K16" s="44" t="b">
        <v>1</v>
      </c>
      <c r="L16" s="44" t="b">
        <v>1</v>
      </c>
      <c r="M16" s="44" t="b">
        <v>1</v>
      </c>
      <c r="N16" s="44" t="b">
        <v>1</v>
      </c>
      <c r="O16" s="44" t="b">
        <v>1</v>
      </c>
      <c r="P16" s="44" t="b">
        <v>1</v>
      </c>
      <c r="Q16" s="44" t="b">
        <v>1</v>
      </c>
      <c r="R16" s="44" t="b">
        <v>1</v>
      </c>
      <c r="S16" s="44" t="b">
        <v>1</v>
      </c>
      <c r="T16" s="44" t="b">
        <v>1</v>
      </c>
      <c r="U16" s="44" t="b">
        <v>1</v>
      </c>
      <c r="V16" s="44" t="b">
        <v>1</v>
      </c>
      <c r="W16" s="44" t="b">
        <v>1</v>
      </c>
      <c r="X16" s="44" t="b">
        <v>1</v>
      </c>
      <c r="Y16" s="44" t="b">
        <v>1</v>
      </c>
      <c r="Z16" s="44" t="b">
        <v>1</v>
      </c>
      <c r="AA16" s="44" t="b">
        <v>1</v>
      </c>
      <c r="AB16" s="44" t="b">
        <v>1</v>
      </c>
      <c r="AC16" s="44" t="b">
        <v>1</v>
      </c>
      <c r="AD16" s="44" t="b">
        <v>1</v>
      </c>
      <c r="AE16" s="44" t="b">
        <v>1</v>
      </c>
      <c r="AF16" s="44" t="b">
        <v>1</v>
      </c>
      <c r="AG16" s="44" t="b">
        <v>1</v>
      </c>
      <c r="AH16" s="44" t="b">
        <v>1</v>
      </c>
      <c r="AI16" s="44" t="b">
        <v>1</v>
      </c>
      <c r="AJ16" s="44" t="b">
        <v>1</v>
      </c>
      <c r="AK16" s="44" t="b">
        <v>1</v>
      </c>
      <c r="AL16" s="44" t="b">
        <v>1</v>
      </c>
      <c r="AM16" s="44" t="b">
        <v>1</v>
      </c>
      <c r="AN16" s="44" t="b">
        <v>1</v>
      </c>
      <c r="AO16" s="44" t="b">
        <v>1</v>
      </c>
      <c r="AP16" s="44" t="b">
        <v>1</v>
      </c>
      <c r="AQ16" s="44" t="b">
        <v>0</v>
      </c>
      <c r="AR16" s="44" t="b">
        <v>0</v>
      </c>
      <c r="AS16" s="44" t="b">
        <v>0</v>
      </c>
      <c r="AT16" s="44" t="b">
        <v>0</v>
      </c>
      <c r="AU16" s="44" t="b">
        <v>0</v>
      </c>
      <c r="AV16" s="44" t="b">
        <v>0</v>
      </c>
      <c r="AW16" s="44" t="b">
        <v>0</v>
      </c>
      <c r="AX16" s="44" t="b">
        <v>0</v>
      </c>
      <c r="AY16" s="44" t="b">
        <v>0</v>
      </c>
      <c r="AZ16" s="44" t="b">
        <v>0</v>
      </c>
      <c r="BA16" s="44" t="b">
        <v>0</v>
      </c>
      <c r="BB16" s="44" t="b">
        <v>0</v>
      </c>
      <c r="BC16" s="44" t="b">
        <v>0</v>
      </c>
      <c r="BD16" s="44" t="b">
        <v>0</v>
      </c>
      <c r="BE16" s="44" t="b">
        <v>0</v>
      </c>
      <c r="BF16" s="44" t="b">
        <v>0</v>
      </c>
      <c r="BG16" s="44" t="b">
        <v>0</v>
      </c>
      <c r="BH16" s="44" t="b">
        <v>0</v>
      </c>
      <c r="BI16" s="44" t="b">
        <v>1</v>
      </c>
      <c r="BJ16" s="44" t="b">
        <v>1</v>
      </c>
      <c r="BK16" s="44" t="b">
        <v>1</v>
      </c>
      <c r="BL16" s="44" t="b">
        <v>1</v>
      </c>
      <c r="BM16" s="44" t="b">
        <v>1</v>
      </c>
      <c r="BN16" s="44" t="b">
        <v>1</v>
      </c>
      <c r="BO16" s="44" t="b">
        <v>1</v>
      </c>
      <c r="BP16" s="44" t="b">
        <v>1</v>
      </c>
      <c r="BQ16" s="44" t="b">
        <v>1</v>
      </c>
      <c r="BR16" s="44" t="b">
        <v>1</v>
      </c>
      <c r="BS16" s="44" t="b">
        <v>1</v>
      </c>
      <c r="BT16" s="44" t="b">
        <v>1</v>
      </c>
      <c r="BU16" s="44" t="b">
        <v>1</v>
      </c>
      <c r="BV16" s="44" t="b">
        <v>1</v>
      </c>
      <c r="BW16" s="44" t="b">
        <v>0</v>
      </c>
      <c r="BX16" s="44" t="b">
        <v>0</v>
      </c>
      <c r="BY16" s="44" t="b">
        <v>0</v>
      </c>
      <c r="BZ16" s="44" t="b">
        <v>0</v>
      </c>
      <c r="CA16" s="44" t="b">
        <v>0</v>
      </c>
      <c r="CB16" s="44" t="b">
        <v>0</v>
      </c>
      <c r="CC16" s="44" t="b">
        <v>0</v>
      </c>
      <c r="CD16" s="44" t="b">
        <v>1</v>
      </c>
      <c r="CE16" s="44" t="b">
        <v>1</v>
      </c>
      <c r="CF16" s="44" t="b">
        <v>1</v>
      </c>
      <c r="CG16" s="44" t="b">
        <v>1</v>
      </c>
      <c r="CH16" s="44" t="b">
        <v>1</v>
      </c>
      <c r="CI16" s="44" t="b">
        <v>1</v>
      </c>
      <c r="CJ16" s="44" t="b">
        <v>1</v>
      </c>
      <c r="CK16" s="44" t="b">
        <v>1</v>
      </c>
      <c r="CL16" s="44" t="b">
        <v>1</v>
      </c>
      <c r="CM16" s="44" t="b">
        <v>1</v>
      </c>
      <c r="CN16" s="44" t="b">
        <v>1</v>
      </c>
      <c r="CO16" s="44" t="b">
        <v>1</v>
      </c>
      <c r="CP16" s="44" t="b">
        <v>0</v>
      </c>
      <c r="CQ16" s="44" t="b">
        <v>0</v>
      </c>
      <c r="CR16" s="44" t="b">
        <v>0</v>
      </c>
      <c r="CS16" s="44" t="b">
        <v>0</v>
      </c>
      <c r="CT16" s="45" t="b">
        <v>0</v>
      </c>
      <c r="CU16" s="44" t="b">
        <v>0</v>
      </c>
    </row>
    <row r="17" spans="2:100" ht="90" x14ac:dyDescent="0.25">
      <c r="B17" s="114">
        <v>13</v>
      </c>
      <c r="C17" s="117" t="s">
        <v>91</v>
      </c>
      <c r="D17" s="118" t="s">
        <v>254</v>
      </c>
      <c r="E17" s="43" t="b">
        <v>1</v>
      </c>
      <c r="F17" s="44" t="b">
        <v>1</v>
      </c>
      <c r="G17" s="44" t="b">
        <v>1</v>
      </c>
      <c r="H17" s="44" t="b">
        <v>1</v>
      </c>
      <c r="I17" s="44" t="b">
        <v>1</v>
      </c>
      <c r="J17" s="44" t="b">
        <v>1</v>
      </c>
      <c r="K17" s="44" t="b">
        <v>1</v>
      </c>
      <c r="L17" s="44" t="b">
        <v>1</v>
      </c>
      <c r="M17" s="44" t="b">
        <v>1</v>
      </c>
      <c r="N17" s="44" t="b">
        <v>1</v>
      </c>
      <c r="O17" s="44" t="b">
        <v>1</v>
      </c>
      <c r="P17" s="44" t="b">
        <v>1</v>
      </c>
      <c r="Q17" s="44" t="b">
        <v>1</v>
      </c>
      <c r="R17" s="44" t="b">
        <v>1</v>
      </c>
      <c r="S17" s="44" t="b">
        <v>1</v>
      </c>
      <c r="T17" s="44" t="b">
        <v>1</v>
      </c>
      <c r="U17" s="44" t="b">
        <v>1</v>
      </c>
      <c r="V17" s="44" t="b">
        <v>1</v>
      </c>
      <c r="W17" s="44" t="b">
        <v>1</v>
      </c>
      <c r="X17" s="44" t="b">
        <v>1</v>
      </c>
      <c r="Y17" s="44" t="b">
        <v>1</v>
      </c>
      <c r="Z17" s="44" t="b">
        <v>1</v>
      </c>
      <c r="AA17" s="44" t="b">
        <v>1</v>
      </c>
      <c r="AB17" s="44" t="b">
        <v>1</v>
      </c>
      <c r="AC17" s="44" t="b">
        <v>1</v>
      </c>
      <c r="AD17" s="44" t="b">
        <v>1</v>
      </c>
      <c r="AE17" s="44" t="b">
        <v>1</v>
      </c>
      <c r="AF17" s="44" t="b">
        <v>1</v>
      </c>
      <c r="AG17" s="44" t="b">
        <v>1</v>
      </c>
      <c r="AH17" s="44" t="b">
        <v>1</v>
      </c>
      <c r="AI17" s="44" t="b">
        <v>1</v>
      </c>
      <c r="AJ17" s="44" t="b">
        <v>1</v>
      </c>
      <c r="AK17" s="44" t="b">
        <v>1</v>
      </c>
      <c r="AL17" s="44" t="b">
        <v>1</v>
      </c>
      <c r="AM17" s="44" t="b">
        <v>1</v>
      </c>
      <c r="AN17" s="44" t="b">
        <v>1</v>
      </c>
      <c r="AO17" s="44" t="b">
        <v>1</v>
      </c>
      <c r="AP17" s="44" t="b">
        <v>1</v>
      </c>
      <c r="AQ17" s="44" t="b">
        <v>0</v>
      </c>
      <c r="AR17" s="44" t="b">
        <v>0</v>
      </c>
      <c r="AS17" s="44" t="b">
        <v>0</v>
      </c>
      <c r="AT17" s="44" t="b">
        <v>0</v>
      </c>
      <c r="AU17" s="44" t="b">
        <v>0</v>
      </c>
      <c r="AV17" s="44" t="b">
        <v>0</v>
      </c>
      <c r="AW17" s="44" t="b">
        <v>0</v>
      </c>
      <c r="AX17" s="44" t="b">
        <v>0</v>
      </c>
      <c r="AY17" s="44" t="b">
        <v>0</v>
      </c>
      <c r="AZ17" s="44" t="b">
        <v>0</v>
      </c>
      <c r="BA17" s="44" t="b">
        <v>0</v>
      </c>
      <c r="BB17" s="44" t="b">
        <v>0</v>
      </c>
      <c r="BC17" s="44" t="b">
        <v>0</v>
      </c>
      <c r="BD17" s="44" t="b">
        <v>0</v>
      </c>
      <c r="BE17" s="44" t="b">
        <v>0</v>
      </c>
      <c r="BF17" s="44" t="b">
        <v>0</v>
      </c>
      <c r="BG17" s="44" t="b">
        <v>0</v>
      </c>
      <c r="BH17" s="44" t="b">
        <v>0</v>
      </c>
      <c r="BI17" s="44" t="b">
        <v>1</v>
      </c>
      <c r="BJ17" s="44" t="b">
        <v>1</v>
      </c>
      <c r="BK17" s="44" t="b">
        <v>1</v>
      </c>
      <c r="BL17" s="44" t="b">
        <v>1</v>
      </c>
      <c r="BM17" s="44" t="b">
        <v>1</v>
      </c>
      <c r="BN17" s="44" t="b">
        <v>1</v>
      </c>
      <c r="BO17" s="44" t="b">
        <v>1</v>
      </c>
      <c r="BP17" s="44" t="b">
        <v>1</v>
      </c>
      <c r="BQ17" s="44" t="b">
        <v>1</v>
      </c>
      <c r="BR17" s="44" t="b">
        <v>1</v>
      </c>
      <c r="BS17" s="44" t="b">
        <v>1</v>
      </c>
      <c r="BT17" s="44" t="b">
        <v>1</v>
      </c>
      <c r="BU17" s="44" t="b">
        <v>1</v>
      </c>
      <c r="BV17" s="44" t="b">
        <v>1</v>
      </c>
      <c r="BW17" s="44" t="b">
        <v>0</v>
      </c>
      <c r="BX17" s="44" t="b">
        <v>0</v>
      </c>
      <c r="BY17" s="44" t="b">
        <v>0</v>
      </c>
      <c r="BZ17" s="44" t="b">
        <v>0</v>
      </c>
      <c r="CA17" s="44" t="b">
        <v>0</v>
      </c>
      <c r="CB17" s="44" t="b">
        <v>0</v>
      </c>
      <c r="CC17" s="44" t="b">
        <v>0</v>
      </c>
      <c r="CD17" s="44" t="b">
        <v>1</v>
      </c>
      <c r="CE17" s="44" t="b">
        <v>1</v>
      </c>
      <c r="CF17" s="44" t="b">
        <v>1</v>
      </c>
      <c r="CG17" s="44" t="b">
        <v>1</v>
      </c>
      <c r="CH17" s="44" t="b">
        <v>1</v>
      </c>
      <c r="CI17" s="44" t="b">
        <v>1</v>
      </c>
      <c r="CJ17" s="44" t="b">
        <v>1</v>
      </c>
      <c r="CK17" s="44" t="b">
        <v>1</v>
      </c>
      <c r="CL17" s="44" t="b">
        <v>1</v>
      </c>
      <c r="CM17" s="44" t="b">
        <v>1</v>
      </c>
      <c r="CN17" s="44" t="b">
        <v>1</v>
      </c>
      <c r="CO17" s="44" t="b">
        <v>1</v>
      </c>
      <c r="CP17" s="44" t="b">
        <v>0</v>
      </c>
      <c r="CQ17" s="44" t="b">
        <v>0</v>
      </c>
      <c r="CR17" s="44" t="b">
        <v>0</v>
      </c>
      <c r="CS17" s="44" t="b">
        <v>0</v>
      </c>
      <c r="CT17" s="45" t="b">
        <v>0</v>
      </c>
      <c r="CU17" s="44" t="b">
        <v>0</v>
      </c>
    </row>
    <row r="18" spans="2:100" ht="75" x14ac:dyDescent="0.25">
      <c r="B18" s="114">
        <v>14</v>
      </c>
      <c r="C18" s="117" t="s">
        <v>92</v>
      </c>
      <c r="D18" s="118" t="s">
        <v>255</v>
      </c>
      <c r="E18" s="43" t="b">
        <v>0</v>
      </c>
      <c r="F18" s="44" t="b">
        <v>0</v>
      </c>
      <c r="G18" s="44" t="b">
        <v>0</v>
      </c>
      <c r="H18" s="44"/>
      <c r="I18" s="44"/>
      <c r="J18" s="44"/>
      <c r="K18" s="44"/>
      <c r="L18" s="44"/>
      <c r="M18" s="44" t="b">
        <v>0</v>
      </c>
      <c r="N18" s="44" t="b">
        <v>1</v>
      </c>
      <c r="O18" s="44" t="b">
        <v>0</v>
      </c>
      <c r="P18" s="44" t="b">
        <v>0</v>
      </c>
      <c r="Q18" s="44" t="b">
        <v>0</v>
      </c>
      <c r="R18" s="44" t="b">
        <v>0</v>
      </c>
      <c r="S18" s="44" t="b">
        <v>0</v>
      </c>
      <c r="T18" s="44" t="b">
        <v>0</v>
      </c>
      <c r="U18" s="44" t="b">
        <v>0</v>
      </c>
      <c r="V18" s="44" t="b">
        <v>0</v>
      </c>
      <c r="W18" s="44" t="b">
        <v>0</v>
      </c>
      <c r="X18" s="44" t="b">
        <v>0</v>
      </c>
      <c r="Y18" s="44" t="b">
        <v>0</v>
      </c>
      <c r="Z18" s="44" t="b">
        <v>0</v>
      </c>
      <c r="AA18" s="44" t="b">
        <v>0</v>
      </c>
      <c r="AB18" s="44" t="b">
        <v>0</v>
      </c>
      <c r="AC18" s="44" t="b">
        <v>0</v>
      </c>
      <c r="AD18" s="44" t="b">
        <v>0</v>
      </c>
      <c r="AE18" s="44" t="b">
        <v>0</v>
      </c>
      <c r="AF18" s="44" t="b">
        <v>1</v>
      </c>
      <c r="AG18" s="44" t="b">
        <v>0</v>
      </c>
      <c r="AH18" s="44" t="b">
        <v>0</v>
      </c>
      <c r="AI18" s="44" t="b">
        <v>0</v>
      </c>
      <c r="AJ18" s="44" t="b">
        <v>0</v>
      </c>
      <c r="AK18" s="44" t="b">
        <v>0</v>
      </c>
      <c r="AL18" s="44" t="b">
        <v>0</v>
      </c>
      <c r="AM18" s="44" t="b">
        <v>0</v>
      </c>
      <c r="AN18" s="44" t="b">
        <v>0</v>
      </c>
      <c r="AO18" s="44" t="b">
        <v>0</v>
      </c>
      <c r="AP18" s="44" t="b">
        <v>0</v>
      </c>
      <c r="AQ18" s="44" t="b">
        <v>0</v>
      </c>
      <c r="AR18" s="44" t="b">
        <v>0</v>
      </c>
      <c r="AS18" s="44" t="b">
        <v>0</v>
      </c>
      <c r="AT18" s="44" t="b">
        <v>0</v>
      </c>
      <c r="AU18" s="44" t="b">
        <v>0</v>
      </c>
      <c r="AV18" s="44" t="b">
        <v>0</v>
      </c>
      <c r="AW18" s="44" t="b">
        <v>0</v>
      </c>
      <c r="AX18" s="44" t="b">
        <v>1</v>
      </c>
      <c r="AY18" s="44" t="b">
        <v>0</v>
      </c>
      <c r="AZ18" s="44" t="b">
        <v>0</v>
      </c>
      <c r="BA18" s="44" t="b">
        <v>0</v>
      </c>
      <c r="BB18" s="44" t="b">
        <v>0</v>
      </c>
      <c r="BC18" s="44" t="b">
        <v>0</v>
      </c>
      <c r="BD18" s="44" t="b">
        <v>0</v>
      </c>
      <c r="BE18" s="44" t="b">
        <v>0</v>
      </c>
      <c r="BF18" s="44" t="b">
        <v>0</v>
      </c>
      <c r="BG18" s="44" t="b">
        <v>0</v>
      </c>
      <c r="BH18" s="44" t="b">
        <v>0</v>
      </c>
      <c r="BI18" s="44" t="b">
        <v>0</v>
      </c>
      <c r="BJ18" s="44" t="b">
        <v>0</v>
      </c>
      <c r="BK18" s="44" t="b">
        <v>0</v>
      </c>
      <c r="BL18" s="44" t="b">
        <v>0</v>
      </c>
      <c r="BM18" s="44" t="b">
        <v>0</v>
      </c>
      <c r="BN18" s="44" t="b">
        <v>0</v>
      </c>
      <c r="BO18" s="44" t="b">
        <v>0</v>
      </c>
      <c r="BP18" s="44" t="b">
        <v>0</v>
      </c>
      <c r="BQ18" s="44" t="b">
        <v>0</v>
      </c>
      <c r="BR18" s="44" t="b">
        <v>0</v>
      </c>
      <c r="BS18" s="44" t="b">
        <v>0</v>
      </c>
      <c r="BT18" s="44" t="b">
        <v>0</v>
      </c>
      <c r="BU18" s="44" t="b">
        <v>0</v>
      </c>
      <c r="BV18" s="44" t="b">
        <v>0</v>
      </c>
      <c r="BW18" s="44" t="b">
        <v>0</v>
      </c>
      <c r="BX18" s="44" t="b">
        <v>0</v>
      </c>
      <c r="BY18" s="44" t="b">
        <v>0</v>
      </c>
      <c r="BZ18" s="44" t="b">
        <v>0</v>
      </c>
      <c r="CA18" s="44" t="b">
        <v>0</v>
      </c>
      <c r="CB18" s="44" t="b">
        <v>0</v>
      </c>
      <c r="CC18" s="44" t="b">
        <v>0</v>
      </c>
      <c r="CD18" s="44" t="b">
        <v>0</v>
      </c>
      <c r="CE18" s="44" t="b">
        <v>0</v>
      </c>
      <c r="CF18" s="44" t="b">
        <v>0</v>
      </c>
      <c r="CG18" s="44" t="b">
        <v>0</v>
      </c>
      <c r="CH18" s="44" t="b">
        <v>0</v>
      </c>
      <c r="CI18" s="44" t="b">
        <v>0</v>
      </c>
      <c r="CJ18" s="44" t="b">
        <v>0</v>
      </c>
      <c r="CK18" s="44" t="b">
        <v>0</v>
      </c>
      <c r="CL18" s="44" t="b">
        <v>0</v>
      </c>
      <c r="CM18" s="44" t="b">
        <v>0</v>
      </c>
      <c r="CN18" s="44" t="b">
        <v>0</v>
      </c>
      <c r="CO18" s="44" t="b">
        <v>0</v>
      </c>
      <c r="CP18" s="44" t="b">
        <v>0</v>
      </c>
      <c r="CQ18" s="44" t="b">
        <v>0</v>
      </c>
      <c r="CR18" s="44" t="b">
        <v>0</v>
      </c>
      <c r="CS18" s="44" t="b">
        <v>0</v>
      </c>
      <c r="CT18" s="45" t="b">
        <v>0</v>
      </c>
      <c r="CU18" s="44" t="b">
        <v>0</v>
      </c>
    </row>
    <row r="19" spans="2:100" ht="60" x14ac:dyDescent="0.25">
      <c r="B19" s="114">
        <v>15</v>
      </c>
      <c r="C19" s="117" t="s">
        <v>93</v>
      </c>
      <c r="D19" s="118" t="s">
        <v>256</v>
      </c>
      <c r="E19" s="46" t="b">
        <v>0</v>
      </c>
      <c r="F19" s="47" t="b">
        <v>0</v>
      </c>
      <c r="G19" s="47" t="b">
        <v>0</v>
      </c>
      <c r="H19" s="47"/>
      <c r="I19" s="47"/>
      <c r="J19" s="47"/>
      <c r="K19" s="47"/>
      <c r="L19" s="47"/>
      <c r="M19" s="47" t="b">
        <v>0</v>
      </c>
      <c r="N19" s="47" t="b">
        <v>0</v>
      </c>
      <c r="O19" s="47" t="b">
        <v>0</v>
      </c>
      <c r="P19" s="47" t="b">
        <v>0</v>
      </c>
      <c r="Q19" s="47" t="b">
        <v>0</v>
      </c>
      <c r="R19" s="47" t="b">
        <v>0</v>
      </c>
      <c r="S19" s="47" t="b">
        <v>0</v>
      </c>
      <c r="T19" s="47" t="b">
        <v>0</v>
      </c>
      <c r="U19" s="47" t="b">
        <v>0</v>
      </c>
      <c r="V19" s="47" t="b">
        <v>0</v>
      </c>
      <c r="W19" s="47" t="b">
        <v>1</v>
      </c>
      <c r="X19" s="47" t="b">
        <v>1</v>
      </c>
      <c r="Y19" s="47" t="b">
        <v>0</v>
      </c>
      <c r="Z19" s="47" t="b">
        <v>0</v>
      </c>
      <c r="AA19" s="47" t="b">
        <v>0</v>
      </c>
      <c r="AB19" s="47" t="b">
        <v>0</v>
      </c>
      <c r="AC19" s="47" t="b">
        <v>0</v>
      </c>
      <c r="AD19" s="47" t="b">
        <v>0</v>
      </c>
      <c r="AE19" s="47" t="b">
        <v>0</v>
      </c>
      <c r="AF19" s="47" t="b">
        <v>0</v>
      </c>
      <c r="AG19" s="47" t="b">
        <v>0</v>
      </c>
      <c r="AH19" s="47" t="b">
        <v>0</v>
      </c>
      <c r="AI19" s="47" t="b">
        <v>0</v>
      </c>
      <c r="AJ19" s="47" t="b">
        <v>0</v>
      </c>
      <c r="AK19" s="47" t="b">
        <v>0</v>
      </c>
      <c r="AL19" s="47" t="b">
        <v>0</v>
      </c>
      <c r="AM19" s="47" t="b">
        <v>0</v>
      </c>
      <c r="AN19" s="47" t="b">
        <v>0</v>
      </c>
      <c r="AO19" s="47" t="b">
        <v>1</v>
      </c>
      <c r="AP19" s="47" t="b">
        <v>1</v>
      </c>
      <c r="AQ19" s="47" t="b">
        <v>0</v>
      </c>
      <c r="AR19" s="47" t="b">
        <v>0</v>
      </c>
      <c r="AS19" s="47" t="b">
        <v>0</v>
      </c>
      <c r="AT19" s="47" t="b">
        <v>0</v>
      </c>
      <c r="AU19" s="47" t="b">
        <v>0</v>
      </c>
      <c r="AV19" s="47" t="b">
        <v>0</v>
      </c>
      <c r="AW19" s="47" t="b">
        <v>0</v>
      </c>
      <c r="AX19" s="47" t="b">
        <v>0</v>
      </c>
      <c r="AY19" s="47" t="b">
        <v>0</v>
      </c>
      <c r="AZ19" s="47" t="b">
        <v>0</v>
      </c>
      <c r="BA19" s="47" t="b">
        <v>0</v>
      </c>
      <c r="BB19" s="47" t="b">
        <v>0</v>
      </c>
      <c r="BC19" s="47" t="b">
        <v>0</v>
      </c>
      <c r="BD19" s="47" t="b">
        <v>0</v>
      </c>
      <c r="BE19" s="47" t="b">
        <v>0</v>
      </c>
      <c r="BF19" s="47" t="b">
        <v>0</v>
      </c>
      <c r="BG19" s="47" t="b">
        <v>1</v>
      </c>
      <c r="BH19" s="47" t="b">
        <v>1</v>
      </c>
      <c r="BI19" s="47" t="b">
        <v>0</v>
      </c>
      <c r="BJ19" s="47" t="b">
        <v>0</v>
      </c>
      <c r="BK19" s="47" t="b">
        <v>0</v>
      </c>
      <c r="BL19" s="47" t="b">
        <v>0</v>
      </c>
      <c r="BM19" s="47" t="b">
        <v>0</v>
      </c>
      <c r="BN19" s="47" t="b">
        <v>0</v>
      </c>
      <c r="BO19" s="47" t="b">
        <v>1</v>
      </c>
      <c r="BP19" s="47" t="b">
        <v>0</v>
      </c>
      <c r="BQ19" s="47" t="b">
        <v>0</v>
      </c>
      <c r="BR19" s="47" t="b">
        <v>0</v>
      </c>
      <c r="BS19" s="47" t="b">
        <v>0</v>
      </c>
      <c r="BT19" s="47" t="b">
        <v>0</v>
      </c>
      <c r="BU19" s="47" t="b">
        <v>0</v>
      </c>
      <c r="BV19" s="47" t="b">
        <v>1</v>
      </c>
      <c r="BW19" s="47" t="b">
        <v>0</v>
      </c>
      <c r="BX19" s="47" t="b">
        <v>0</v>
      </c>
      <c r="BY19" s="47" t="b">
        <v>0</v>
      </c>
      <c r="BZ19" s="47" t="b">
        <v>0</v>
      </c>
      <c r="CA19" s="47" t="b">
        <v>0</v>
      </c>
      <c r="CB19" s="47" t="b">
        <v>0</v>
      </c>
      <c r="CC19" s="47" t="b">
        <v>1</v>
      </c>
      <c r="CD19" s="47" t="b">
        <v>0</v>
      </c>
      <c r="CE19" s="47" t="b">
        <v>0</v>
      </c>
      <c r="CF19" s="47" t="b">
        <v>0</v>
      </c>
      <c r="CG19" s="47" t="b">
        <v>0</v>
      </c>
      <c r="CH19" s="47" t="b">
        <v>0</v>
      </c>
      <c r="CI19" s="47" t="b">
        <v>0</v>
      </c>
      <c r="CJ19" s="47" t="b">
        <v>0</v>
      </c>
      <c r="CK19" s="47" t="b">
        <v>0</v>
      </c>
      <c r="CL19" s="47" t="b">
        <v>0</v>
      </c>
      <c r="CM19" s="47" t="b">
        <v>0</v>
      </c>
      <c r="CN19" s="47" t="b">
        <v>0</v>
      </c>
      <c r="CO19" s="47" t="b">
        <v>0</v>
      </c>
      <c r="CP19" s="47" t="b">
        <v>0</v>
      </c>
      <c r="CQ19" s="47" t="b">
        <v>0</v>
      </c>
      <c r="CR19" s="47" t="b">
        <v>0</v>
      </c>
      <c r="CS19" s="47" t="b">
        <v>0</v>
      </c>
      <c r="CT19" s="48" t="b">
        <v>0</v>
      </c>
      <c r="CU19" s="47" t="b">
        <v>0</v>
      </c>
    </row>
    <row r="20" spans="2:100" s="10" customFormat="1" x14ac:dyDescent="0.25">
      <c r="B20" s="49"/>
      <c r="C20" s="49"/>
      <c r="E20" s="50"/>
      <c r="G20" s="50"/>
      <c r="Y20" s="50"/>
      <c r="AQ20" s="50"/>
      <c r="BI20" s="50"/>
      <c r="BP20" s="50"/>
      <c r="BW20" s="50"/>
      <c r="CD20" s="50"/>
      <c r="CJ20" s="50"/>
      <c r="CP20" s="50"/>
      <c r="CV20" s="50"/>
    </row>
    <row r="21" spans="2:100" x14ac:dyDescent="0.25">
      <c r="B21" s="26"/>
      <c r="C21" s="26"/>
    </row>
    <row r="22" spans="2:100" x14ac:dyDescent="0.25">
      <c r="B22" s="26"/>
      <c r="C22" s="26"/>
    </row>
    <row r="23" spans="2:100" x14ac:dyDescent="0.25">
      <c r="B23" s="26"/>
      <c r="C23" s="26"/>
    </row>
    <row r="24" spans="2:100" x14ac:dyDescent="0.25">
      <c r="B24" s="26"/>
      <c r="C24" s="26"/>
    </row>
  </sheetData>
  <sheetProtection algorithmName="SHA-512" hashValue="3QUJ7X1kBEa/GYzfA94MRfGPOy8ZRvKikYdz3Kc44I8gyXK92UaFZTv6sod6tLFyAvGa8Nevuxf60DB/5+cBCw==" saltValue="2X6EtmhckTJ2AaqtciSIEA==" spinCount="100000" sheet="1" objects="1" scenarios="1"/>
  <mergeCells count="1">
    <mergeCell ref="B2:D2"/>
  </mergeCells>
  <conditionalFormatting sqref="BG5:CU19 E5:R19 W5:AJ19 AO5:BB19">
    <cfRule type="expression" dxfId="52" priority="5">
      <formula>E5</formula>
    </cfRule>
  </conditionalFormatting>
  <conditionalFormatting sqref="S5:V19">
    <cfRule type="expression" dxfId="51" priority="3">
      <formula>S5</formula>
    </cfRule>
  </conditionalFormatting>
  <conditionalFormatting sqref="AK5:AN19">
    <cfRule type="expression" dxfId="50" priority="2">
      <formula>AK5</formula>
    </cfRule>
  </conditionalFormatting>
  <conditionalFormatting sqref="BC5:BF19">
    <cfRule type="expression" dxfId="49" priority="1">
      <formula>BC5</formula>
    </cfRule>
  </conditionalFormatting>
  <printOptions gridLines="1"/>
  <pageMargins left="0.70866141732283472" right="0.70866141732283472" top="0.74803149606299213" bottom="0.74803149606299213" header="0.31496062992125984" footer="0.31496062992125984"/>
  <pageSetup paperSize="9" scale="63" fitToHeight="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R2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3.42578125" customWidth="1"/>
    <col min="2" max="2" width="3.7109375" style="1" customWidth="1"/>
    <col min="3" max="3" width="46.42578125" style="1" customWidth="1"/>
    <col min="4" max="4" width="74.42578125" customWidth="1"/>
  </cols>
  <sheetData>
    <row r="2" spans="2:70" ht="40.15" customHeight="1" x14ac:dyDescent="0.25">
      <c r="B2" s="323" t="s">
        <v>364</v>
      </c>
      <c r="C2" s="324"/>
      <c r="D2" s="325"/>
      <c r="E2" s="11"/>
      <c r="F2" s="11"/>
      <c r="G2" s="11"/>
      <c r="O2" s="38"/>
      <c r="W2" s="38"/>
      <c r="AE2" s="38"/>
      <c r="AL2" s="38"/>
      <c r="AS2" s="38"/>
      <c r="AZ2" s="38"/>
      <c r="BF2" s="38"/>
      <c r="BL2" s="38"/>
      <c r="BR2" s="38"/>
    </row>
    <row r="3" spans="2:70" x14ac:dyDescent="0.25">
      <c r="D3" s="4"/>
    </row>
    <row r="4" spans="2:70" s="1" customFormat="1" x14ac:dyDescent="0.25">
      <c r="B4" s="113" t="s">
        <v>56</v>
      </c>
      <c r="C4" s="113" t="s">
        <v>57</v>
      </c>
      <c r="D4" s="113" t="s">
        <v>58</v>
      </c>
    </row>
    <row r="5" spans="2:70" ht="195" x14ac:dyDescent="0.25">
      <c r="B5" s="114">
        <v>1</v>
      </c>
      <c r="C5" s="116" t="s">
        <v>59</v>
      </c>
      <c r="D5" s="115" t="s">
        <v>234</v>
      </c>
    </row>
    <row r="6" spans="2:70" ht="30" x14ac:dyDescent="0.25">
      <c r="B6" s="114">
        <v>2</v>
      </c>
      <c r="C6" s="116" t="s">
        <v>60</v>
      </c>
      <c r="D6" s="115" t="s">
        <v>225</v>
      </c>
    </row>
    <row r="7" spans="2:70" ht="30" x14ac:dyDescent="0.25">
      <c r="B7" s="114">
        <v>3</v>
      </c>
      <c r="C7" s="116" t="s">
        <v>61</v>
      </c>
      <c r="D7" s="115" t="s">
        <v>226</v>
      </c>
    </row>
    <row r="8" spans="2:70" ht="30" x14ac:dyDescent="0.25">
      <c r="B8" s="114">
        <v>4</v>
      </c>
      <c r="C8" s="116" t="s">
        <v>62</v>
      </c>
      <c r="D8" s="115" t="s">
        <v>227</v>
      </c>
    </row>
    <row r="9" spans="2:70" ht="30" x14ac:dyDescent="0.25">
      <c r="B9" s="114">
        <v>5</v>
      </c>
      <c r="C9" s="116" t="s">
        <v>63</v>
      </c>
      <c r="D9" s="115" t="s">
        <v>228</v>
      </c>
    </row>
    <row r="10" spans="2:70" ht="30" x14ac:dyDescent="0.25">
      <c r="B10" s="114">
        <v>6</v>
      </c>
      <c r="C10" s="116" t="s">
        <v>64</v>
      </c>
      <c r="D10" s="115" t="s">
        <v>229</v>
      </c>
    </row>
    <row r="11" spans="2:70" ht="30" x14ac:dyDescent="0.25">
      <c r="B11" s="114">
        <v>7</v>
      </c>
      <c r="C11" s="116" t="s">
        <v>65</v>
      </c>
      <c r="D11" s="115" t="s">
        <v>230</v>
      </c>
    </row>
    <row r="12" spans="2:70" ht="30" x14ac:dyDescent="0.25">
      <c r="B12" s="114">
        <v>8</v>
      </c>
      <c r="C12" s="116" t="s">
        <v>66</v>
      </c>
      <c r="D12" s="115" t="s">
        <v>231</v>
      </c>
    </row>
    <row r="13" spans="2:70" ht="30" x14ac:dyDescent="0.25">
      <c r="B13" s="114">
        <v>9</v>
      </c>
      <c r="C13" s="116" t="s">
        <v>67</v>
      </c>
      <c r="D13" s="115" t="s">
        <v>232</v>
      </c>
    </row>
    <row r="14" spans="2:70" ht="150" x14ac:dyDescent="0.25">
      <c r="B14" s="114">
        <v>10</v>
      </c>
      <c r="C14" s="116" t="s">
        <v>68</v>
      </c>
      <c r="D14" s="115" t="s">
        <v>367</v>
      </c>
    </row>
    <row r="15" spans="2:70" ht="165" x14ac:dyDescent="0.25">
      <c r="B15" s="114">
        <v>11</v>
      </c>
      <c r="C15" s="116" t="s">
        <v>69</v>
      </c>
      <c r="D15" s="115" t="s">
        <v>233</v>
      </c>
    </row>
    <row r="16" spans="2:70" ht="45" x14ac:dyDescent="0.25">
      <c r="B16" s="114">
        <v>12</v>
      </c>
      <c r="C16" s="116" t="s">
        <v>70</v>
      </c>
      <c r="D16" s="115" t="s">
        <v>235</v>
      </c>
    </row>
    <row r="17" spans="2:4" ht="30" x14ac:dyDescent="0.25">
      <c r="B17" s="114">
        <v>13</v>
      </c>
      <c r="C17" s="116" t="s">
        <v>71</v>
      </c>
      <c r="D17" s="115" t="s">
        <v>236</v>
      </c>
    </row>
    <row r="18" spans="2:4" ht="30" x14ac:dyDescent="0.25">
      <c r="B18" s="114">
        <v>14</v>
      </c>
      <c r="C18" s="116" t="s">
        <v>72</v>
      </c>
      <c r="D18" s="115" t="s">
        <v>237</v>
      </c>
    </row>
    <row r="19" spans="2:4" ht="30" x14ac:dyDescent="0.25">
      <c r="B19" s="114">
        <v>15</v>
      </c>
      <c r="C19" s="116" t="s">
        <v>73</v>
      </c>
      <c r="D19" s="115" t="s">
        <v>238</v>
      </c>
    </row>
    <row r="20" spans="2:4" ht="30" x14ac:dyDescent="0.25">
      <c r="B20" s="114">
        <v>16</v>
      </c>
      <c r="C20" s="116" t="s">
        <v>74</v>
      </c>
      <c r="D20" s="115" t="s">
        <v>239</v>
      </c>
    </row>
    <row r="21" spans="2:4" ht="30" x14ac:dyDescent="0.25">
      <c r="B21" s="114">
        <v>17</v>
      </c>
      <c r="C21" s="116" t="s">
        <v>75</v>
      </c>
      <c r="D21" s="115" t="s">
        <v>240</v>
      </c>
    </row>
    <row r="22" spans="2:4" ht="30" x14ac:dyDescent="0.25">
      <c r="B22" s="114">
        <v>18</v>
      </c>
      <c r="C22" s="116" t="s">
        <v>76</v>
      </c>
      <c r="D22" s="115" t="s">
        <v>241</v>
      </c>
    </row>
    <row r="23" spans="2:4" ht="30" x14ac:dyDescent="0.25">
      <c r="B23" s="114">
        <v>19</v>
      </c>
      <c r="C23" s="116" t="s">
        <v>77</v>
      </c>
      <c r="D23" s="115" t="s">
        <v>242</v>
      </c>
    </row>
  </sheetData>
  <sheetProtection algorithmName="SHA-512" hashValue="oU1CZt0xd3qWpcIF8B9mGHmmcZTEKlpFiSuKctaPluAQRt3/0Y6DrNuf1YyySvnwDlVmDWk93WL/HJmkHp5XvA==" saltValue="ddEqHK+rEFdozUNgek4lCQ==" spinCount="100000" sheet="1" objects="1" scenarios="1"/>
  <mergeCells count="1">
    <mergeCell ref="B2:D2"/>
  </mergeCell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X291"/>
  <sheetViews>
    <sheetView zoomScale="55" zoomScaleNormal="55" workbookViewId="0">
      <pane xSplit="4" ySplit="5" topLeftCell="H246" activePane="bottomRight" state="frozen"/>
      <selection pane="topRight" activeCell="E1" sqref="E1"/>
      <selection pane="bottomLeft" activeCell="A6" sqref="A6"/>
      <selection pane="bottomRight" activeCell="J246" sqref="J246"/>
    </sheetView>
  </sheetViews>
  <sheetFormatPr defaultRowHeight="15" x14ac:dyDescent="0.25"/>
  <cols>
    <col min="2" max="4" width="8.7109375" style="1"/>
    <col min="5" max="5" width="32.28515625" customWidth="1"/>
    <col min="6" max="6" width="5.42578125" customWidth="1"/>
    <col min="7" max="8" width="5.42578125" style="2" customWidth="1"/>
    <col min="9" max="9" width="5.42578125" style="31" customWidth="1"/>
    <col min="10" max="14" width="5.42578125" style="16" customWidth="1"/>
    <col min="15" max="16" width="5.42578125" style="2" customWidth="1"/>
    <col min="17" max="26" width="6.7109375" style="2" customWidth="1"/>
    <col min="27" max="27" width="5.42578125" style="31" customWidth="1"/>
    <col min="28" max="32" width="5.42578125" style="16" customWidth="1"/>
    <col min="33" max="34" width="5.42578125" style="2" customWidth="1"/>
    <col min="35" max="44" width="6.7109375" style="2" customWidth="1"/>
    <col min="45" max="45" width="5.42578125" style="31" customWidth="1"/>
    <col min="46" max="50" width="5.42578125" style="16" customWidth="1"/>
    <col min="51" max="52" width="5.42578125" style="2" customWidth="1"/>
    <col min="53" max="62" width="6.7109375" style="2" customWidth="1"/>
    <col min="63" max="63" width="5.42578125" style="31" customWidth="1"/>
    <col min="64" max="69" width="5.42578125" style="2" customWidth="1"/>
    <col min="70" max="70" width="5.42578125" style="31" customWidth="1"/>
    <col min="71" max="76" width="5.42578125" style="2" customWidth="1"/>
    <col min="77" max="77" width="5.42578125" style="31" customWidth="1"/>
    <col min="78" max="83" width="5.42578125" style="2" customWidth="1"/>
    <col min="84" max="84" width="5.42578125" style="31" customWidth="1"/>
    <col min="85" max="89" width="5.42578125" style="2" customWidth="1"/>
    <col min="90" max="90" width="5.42578125" style="31" customWidth="1"/>
    <col min="91" max="95" width="5.42578125" style="2" customWidth="1"/>
    <col min="96" max="96" width="5.42578125" style="31" customWidth="1"/>
    <col min="97" max="101" width="5.42578125" style="2" customWidth="1"/>
    <col min="102" max="102" width="8.7109375" style="38"/>
  </cols>
  <sheetData>
    <row r="2" spans="2:102" s="27" customFormat="1" x14ac:dyDescent="0.25">
      <c r="B2" s="27" t="s">
        <v>142</v>
      </c>
      <c r="D2" s="27" t="s">
        <v>143</v>
      </c>
      <c r="E2" s="27" t="s">
        <v>144</v>
      </c>
      <c r="G2" s="27" t="s">
        <v>94</v>
      </c>
      <c r="I2" s="29"/>
      <c r="J2" s="256"/>
      <c r="K2" s="256"/>
      <c r="L2" s="256"/>
      <c r="M2" s="256"/>
      <c r="N2" s="256"/>
      <c r="AA2" s="29"/>
      <c r="AB2" s="256"/>
      <c r="AC2" s="256"/>
      <c r="AD2" s="256"/>
      <c r="AE2" s="256"/>
      <c r="AF2" s="256"/>
      <c r="AS2" s="29"/>
      <c r="AT2" s="256"/>
      <c r="AU2" s="256"/>
      <c r="AV2" s="256"/>
      <c r="AW2" s="256"/>
      <c r="AX2" s="256"/>
      <c r="BK2" s="29"/>
      <c r="BR2" s="29"/>
      <c r="BY2" s="29"/>
      <c r="CF2" s="29"/>
      <c r="CL2" s="29"/>
      <c r="CR2" s="29"/>
      <c r="CX2" s="29"/>
    </row>
    <row r="3" spans="2:102" s="27" customFormat="1" x14ac:dyDescent="0.25">
      <c r="G3" s="27" t="s">
        <v>6</v>
      </c>
      <c r="I3" s="29" t="s">
        <v>8</v>
      </c>
      <c r="J3" s="256"/>
      <c r="K3" s="256"/>
      <c r="L3" s="256"/>
      <c r="M3" s="256"/>
      <c r="N3" s="256"/>
      <c r="AA3" s="29"/>
      <c r="AB3" s="256"/>
      <c r="AC3" s="256"/>
      <c r="AD3" s="256"/>
      <c r="AE3" s="256"/>
      <c r="AF3" s="256"/>
      <c r="AS3" s="29"/>
      <c r="AT3" s="256"/>
      <c r="AU3" s="256"/>
      <c r="AV3" s="256"/>
      <c r="AW3" s="256"/>
      <c r="AX3" s="256"/>
      <c r="BK3" s="29" t="s">
        <v>9</v>
      </c>
      <c r="BR3" s="29"/>
      <c r="BY3" s="29"/>
      <c r="CF3" s="29" t="s">
        <v>10</v>
      </c>
      <c r="CL3" s="29"/>
      <c r="CR3" s="29"/>
      <c r="CX3" s="29"/>
    </row>
    <row r="4" spans="2:102" s="26" customFormat="1" ht="57" customHeight="1" x14ac:dyDescent="0.25">
      <c r="G4" s="28" t="str">
        <f>'n°6a Liste Etats'!E4</f>
        <v>1.a</v>
      </c>
      <c r="H4" s="28" t="str">
        <f>'n°6a Liste Etats'!F4</f>
        <v>1.b</v>
      </c>
      <c r="I4" s="261" t="str">
        <f>'n°6a Liste Etats'!G4</f>
        <v>2.1.a (L)</v>
      </c>
      <c r="J4" s="54" t="str">
        <f>'n°6a Liste Etats'!H4</f>
        <v>2.1.a (L)+DZ</v>
      </c>
      <c r="K4" s="54" t="str">
        <f>'n°6a Liste Etats'!I4</f>
        <v>2.1.a (Z1)</v>
      </c>
      <c r="L4" s="54" t="str">
        <f>'n°6a Liste Etats'!J4</f>
        <v>2.1.a (Z2)</v>
      </c>
      <c r="M4" s="54" t="str">
        <f>'n°6a Liste Etats'!K4</f>
        <v>2.1.a (Z1)+DZ</v>
      </c>
      <c r="N4" s="54" t="str">
        <f>'n°6a Liste Etats'!L4</f>
        <v>2.1.a (Z2)+DZ</v>
      </c>
      <c r="O4" s="28" t="str">
        <f>'n°6a Liste Etats'!M4</f>
        <v>2.2.a</v>
      </c>
      <c r="P4" s="28" t="str">
        <f>'n°6a Liste Etats'!N4</f>
        <v>2.3.a</v>
      </c>
      <c r="Q4" s="53" t="str">
        <f>'n°6a Liste Etats'!O4</f>
        <v>2.4.a (Z1)</v>
      </c>
      <c r="R4" s="53" t="str">
        <f>'n°6a Liste Etats'!P4</f>
        <v>2.4.a (Z2)</v>
      </c>
      <c r="S4" s="54" t="str">
        <f>'n°6a Liste Etats'!Q4</f>
        <v>2.4.a (C1)</v>
      </c>
      <c r="T4" s="53" t="str">
        <f>'n°6a Liste Etats'!R4</f>
        <v>2.4.a (C2)</v>
      </c>
      <c r="U4" s="53" t="str">
        <f>'n°6a Liste Etats'!S4</f>
        <v>2.4.a (Z1)+DZ</v>
      </c>
      <c r="V4" s="53" t="str">
        <f>'n°6a Liste Etats'!T4</f>
        <v>2.4.a (Z2)+DZ</v>
      </c>
      <c r="W4" s="54" t="str">
        <f>'n°6a Liste Etats'!U4</f>
        <v>2.4.a (C1)+DZ</v>
      </c>
      <c r="X4" s="53" t="str">
        <f>'n°6a Liste Etats'!V4</f>
        <v>2.4.a (C2)+DZ</v>
      </c>
      <c r="Y4" s="54" t="str">
        <f>'n°6a Liste Etats'!W4</f>
        <v>2.5.a (C1)</v>
      </c>
      <c r="Z4" s="53" t="str">
        <f>'n°6a Liste Etats'!X4</f>
        <v>2.5.a (C2)</v>
      </c>
      <c r="AA4" s="258" t="str">
        <f>'n°6a Liste Etats'!Y4</f>
        <v>2.1.b (L)</v>
      </c>
      <c r="AB4" s="53" t="str">
        <f>'n°6a Liste Etats'!Z4</f>
        <v>2.1.b (L)+DZ</v>
      </c>
      <c r="AC4" s="259" t="str">
        <f>'n°6a Liste Etats'!AA4</f>
        <v>2.1.b (Z1)</v>
      </c>
      <c r="AD4" s="259" t="str">
        <f>'n°6a Liste Etats'!AB4</f>
        <v>2.1.b (Z2)</v>
      </c>
      <c r="AE4" s="53" t="str">
        <f>'n°6a Liste Etats'!AC4</f>
        <v>2.1.b (Z1)+DZ</v>
      </c>
      <c r="AF4" s="53" t="str">
        <f>'n°6a Liste Etats'!AD4</f>
        <v>2.1.b (Z2)+DZ</v>
      </c>
      <c r="AG4" s="56" t="str">
        <f>'n°6a Liste Etats'!AE4</f>
        <v>2.2.b</v>
      </c>
      <c r="AH4" s="56" t="str">
        <f>'n°6a Liste Etats'!AF4</f>
        <v>2.3.b</v>
      </c>
      <c r="AI4" s="53" t="str">
        <f>'n°6a Liste Etats'!AG4</f>
        <v>2.4.b (Z1)</v>
      </c>
      <c r="AJ4" s="53" t="str">
        <f>'n°6a Liste Etats'!AH4</f>
        <v>2.4.b (Z2)</v>
      </c>
      <c r="AK4" s="54" t="str">
        <f>'n°6a Liste Etats'!AI4</f>
        <v>2.4.b (C1)</v>
      </c>
      <c r="AL4" s="53" t="str">
        <f>'n°6a Liste Etats'!AJ4</f>
        <v>2.4.b (C2)</v>
      </c>
      <c r="AM4" s="53" t="str">
        <f>'n°6a Liste Etats'!AK4</f>
        <v>2.4.b (Z1)+DZ</v>
      </c>
      <c r="AN4" s="53" t="str">
        <f>'n°6a Liste Etats'!AL4</f>
        <v>2.4.b (Z2)+DZ</v>
      </c>
      <c r="AO4" s="54" t="str">
        <f>'n°6a Liste Etats'!AM4</f>
        <v>2.4.b (C1)+DZ</v>
      </c>
      <c r="AP4" s="53" t="str">
        <f>'n°6a Liste Etats'!AN4</f>
        <v>2.4.b (C2)+DZ</v>
      </c>
      <c r="AQ4" s="54" t="str">
        <f>'n°6a Liste Etats'!AO4</f>
        <v>2.5.b (C1)</v>
      </c>
      <c r="AR4" s="53" t="str">
        <f>'n°6a Liste Etats'!AP4</f>
        <v>2.5.b (C2)</v>
      </c>
      <c r="AS4" s="258" t="str">
        <f>'n°6a Liste Etats'!AQ4</f>
        <v>2.1.c (L)</v>
      </c>
      <c r="AT4" s="53" t="str">
        <f>'n°6a Liste Etats'!AR4</f>
        <v>2.1.c (L)+DZ</v>
      </c>
      <c r="AU4" s="259" t="str">
        <f>'n°6a Liste Etats'!AS4</f>
        <v>2.1.c (Z1)</v>
      </c>
      <c r="AV4" s="259" t="str">
        <f>'n°6a Liste Etats'!AT4</f>
        <v>2.1.c (Z2)</v>
      </c>
      <c r="AW4" s="53" t="str">
        <f>'n°6a Liste Etats'!AU4</f>
        <v>2.1.c (Z1)+DZ</v>
      </c>
      <c r="AX4" s="53" t="str">
        <f>'n°6a Liste Etats'!AV4</f>
        <v>2.1.c (Z2)+DZ</v>
      </c>
      <c r="AY4" s="56" t="str">
        <f>'n°6a Liste Etats'!AW4</f>
        <v>2.2.c</v>
      </c>
      <c r="AZ4" s="56" t="str">
        <f>'n°6a Liste Etats'!AX4</f>
        <v>2.3.c</v>
      </c>
      <c r="BA4" s="53" t="str">
        <f>'n°6a Liste Etats'!AY4</f>
        <v>2.4.c (Z1)</v>
      </c>
      <c r="BB4" s="53" t="str">
        <f>'n°6a Liste Etats'!AZ4</f>
        <v>2.4.c (Z2)</v>
      </c>
      <c r="BC4" s="54" t="str">
        <f>'n°6a Liste Etats'!BA4</f>
        <v>2.4.c (C1)</v>
      </c>
      <c r="BD4" s="53" t="str">
        <f>'n°6a Liste Etats'!BB4</f>
        <v>2.4.c (C2)</v>
      </c>
      <c r="BE4" s="53" t="str">
        <f>'n°6a Liste Etats'!BC4</f>
        <v>2.4.c (Z1)+DZ</v>
      </c>
      <c r="BF4" s="53" t="str">
        <f>'n°6a Liste Etats'!BD4</f>
        <v>2.4.c (Z2)+DZ</v>
      </c>
      <c r="BG4" s="54" t="str">
        <f>'n°6a Liste Etats'!BE4</f>
        <v>2.4.c (C1)+DZ</v>
      </c>
      <c r="BH4" s="53" t="str">
        <f>'n°6a Liste Etats'!BF4</f>
        <v>2.4.c (C2)+DZ</v>
      </c>
      <c r="BI4" s="54" t="str">
        <f>'n°6a Liste Etats'!BG4</f>
        <v>2.5.c (C1)</v>
      </c>
      <c r="BJ4" s="53" t="str">
        <f>'n°6a Liste Etats'!BH4</f>
        <v>2.5.c (C2)</v>
      </c>
      <c r="BK4" s="30" t="str">
        <f>'n°6a Liste Etats'!BI4</f>
        <v>3.1.a</v>
      </c>
      <c r="BL4" s="28" t="str">
        <f>'n°6a Liste Etats'!BJ4</f>
        <v>3.2.a</v>
      </c>
      <c r="BM4" s="28" t="str">
        <f>'n°6a Liste Etats'!BK4</f>
        <v>3.3.a</v>
      </c>
      <c r="BN4" s="28" t="str">
        <f>'n°6a Liste Etats'!BL4</f>
        <v>3.4.a</v>
      </c>
      <c r="BO4" s="28" t="str">
        <f>'n°6a Liste Etats'!BM4</f>
        <v>3.5.a</v>
      </c>
      <c r="BP4" s="28" t="str">
        <f>'n°6a Liste Etats'!BN4</f>
        <v>3.6.a</v>
      </c>
      <c r="BQ4" s="28" t="str">
        <f>'n°6a Liste Etats'!BO4</f>
        <v>3.7.a</v>
      </c>
      <c r="BR4" s="30" t="str">
        <f>'n°6a Liste Etats'!BP4</f>
        <v>3.1.b</v>
      </c>
      <c r="BS4" s="28" t="str">
        <f>'n°6a Liste Etats'!BQ4</f>
        <v>3.2.b</v>
      </c>
      <c r="BT4" s="28" t="str">
        <f>'n°6a Liste Etats'!BR4</f>
        <v>3.3.b</v>
      </c>
      <c r="BU4" s="28" t="str">
        <f>'n°6a Liste Etats'!BS4</f>
        <v>3.4.b</v>
      </c>
      <c r="BV4" s="28" t="str">
        <f>'n°6a Liste Etats'!BT4</f>
        <v>3.5.b</v>
      </c>
      <c r="BW4" s="28" t="str">
        <f>'n°6a Liste Etats'!BU4</f>
        <v>3.6.b</v>
      </c>
      <c r="BX4" s="28" t="str">
        <f>'n°6a Liste Etats'!BV4</f>
        <v>3.7.b</v>
      </c>
      <c r="BY4" s="30" t="str">
        <f>'n°6a Liste Etats'!BW4</f>
        <v>3.1.c</v>
      </c>
      <c r="BZ4" s="28" t="str">
        <f>'n°6a Liste Etats'!BX4</f>
        <v>3.2.c</v>
      </c>
      <c r="CA4" s="28" t="str">
        <f>'n°6a Liste Etats'!BY4</f>
        <v>3.3.c</v>
      </c>
      <c r="CB4" s="28" t="str">
        <f>'n°6a Liste Etats'!BZ4</f>
        <v>3.4.c</v>
      </c>
      <c r="CC4" s="28" t="str">
        <f>'n°6a Liste Etats'!CA4</f>
        <v>3.5.c</v>
      </c>
      <c r="CD4" s="28" t="str">
        <f>'n°6a Liste Etats'!CB4</f>
        <v>3.6.c</v>
      </c>
      <c r="CE4" s="28" t="str">
        <f>'n°6a Liste Etats'!CC4</f>
        <v>3.7.c</v>
      </c>
      <c r="CF4" s="30" t="str">
        <f>'n°6a Liste Etats'!CD4</f>
        <v>4.1.a</v>
      </c>
      <c r="CG4" s="28" t="str">
        <f>'n°6a Liste Etats'!CE4</f>
        <v>4.2.a</v>
      </c>
      <c r="CH4" s="28" t="str">
        <f>'n°6a Liste Etats'!CF4</f>
        <v>4.3.a</v>
      </c>
      <c r="CI4" s="28" t="str">
        <f>'n°6a Liste Etats'!CG4</f>
        <v>4.4.a</v>
      </c>
      <c r="CJ4" s="28" t="str">
        <f>'n°6a Liste Etats'!CH4</f>
        <v>4.5.a</v>
      </c>
      <c r="CK4" s="28" t="str">
        <f>'n°6a Liste Etats'!CI4</f>
        <v>4.6.a</v>
      </c>
      <c r="CL4" s="30" t="str">
        <f>'n°6a Liste Etats'!CJ4</f>
        <v>4.1.b</v>
      </c>
      <c r="CM4" s="28" t="str">
        <f>'n°6a Liste Etats'!CK4</f>
        <v>4.2.b</v>
      </c>
      <c r="CN4" s="28" t="str">
        <f>'n°6a Liste Etats'!CL4</f>
        <v>4.3.b</v>
      </c>
      <c r="CO4" s="28" t="str">
        <f>'n°6a Liste Etats'!CM4</f>
        <v>4.4.b</v>
      </c>
      <c r="CP4" s="28" t="str">
        <f>'n°6a Liste Etats'!CN4</f>
        <v>4.5.b</v>
      </c>
      <c r="CQ4" s="28" t="str">
        <f>'n°6a Liste Etats'!CO4</f>
        <v>4.6.b</v>
      </c>
      <c r="CR4" s="30" t="str">
        <f>'n°6a Liste Etats'!CP4</f>
        <v>4.1.c</v>
      </c>
      <c r="CS4" s="28" t="str">
        <f>'n°6a Liste Etats'!CQ4</f>
        <v>4.2.c</v>
      </c>
      <c r="CT4" s="28" t="str">
        <f>'n°6a Liste Etats'!CR4</f>
        <v>4.3.c</v>
      </c>
      <c r="CU4" s="28" t="str">
        <f>'n°6a Liste Etats'!CS4</f>
        <v>4.4.c</v>
      </c>
      <c r="CV4" s="28" t="str">
        <f>'n°6a Liste Etats'!CT4</f>
        <v>4.5.c</v>
      </c>
      <c r="CW4" s="28" t="str">
        <f>'n°6a Liste Etats'!CU4</f>
        <v>4.6.c</v>
      </c>
      <c r="CX4" s="52"/>
    </row>
    <row r="5" spans="2:102" s="26" customFormat="1" x14ac:dyDescent="0.25">
      <c r="E5" s="28">
        <v>1</v>
      </c>
      <c r="F5" s="28">
        <v>2</v>
      </c>
      <c r="G5" s="28">
        <v>3</v>
      </c>
      <c r="H5" s="28">
        <v>4</v>
      </c>
      <c r="I5" s="30">
        <v>5</v>
      </c>
      <c r="J5" s="257">
        <v>6</v>
      </c>
      <c r="K5" s="257">
        <v>7</v>
      </c>
      <c r="L5" s="257">
        <v>8</v>
      </c>
      <c r="M5" s="257">
        <v>9</v>
      </c>
      <c r="N5" s="257">
        <v>10</v>
      </c>
      <c r="O5" s="28">
        <v>11</v>
      </c>
      <c r="P5" s="28">
        <v>12</v>
      </c>
      <c r="Q5" s="53">
        <v>13</v>
      </c>
      <c r="R5" s="53">
        <v>14</v>
      </c>
      <c r="S5" s="54">
        <v>15</v>
      </c>
      <c r="T5" s="53">
        <v>16</v>
      </c>
      <c r="U5" s="53">
        <v>17</v>
      </c>
      <c r="V5" s="53">
        <v>18</v>
      </c>
      <c r="W5" s="53">
        <v>19</v>
      </c>
      <c r="X5" s="53">
        <v>20</v>
      </c>
      <c r="Y5" s="54">
        <v>21</v>
      </c>
      <c r="Z5" s="53">
        <v>22</v>
      </c>
      <c r="AA5" s="55">
        <v>23</v>
      </c>
      <c r="AB5" s="262">
        <v>24</v>
      </c>
      <c r="AC5" s="262">
        <v>25</v>
      </c>
      <c r="AD5" s="262">
        <v>26</v>
      </c>
      <c r="AE5" s="262">
        <v>27</v>
      </c>
      <c r="AF5" s="262">
        <v>28</v>
      </c>
      <c r="AG5" s="56">
        <v>29</v>
      </c>
      <c r="AH5" s="56">
        <v>30</v>
      </c>
      <c r="AI5" s="53">
        <v>31</v>
      </c>
      <c r="AJ5" s="53">
        <v>32</v>
      </c>
      <c r="AK5" s="54">
        <v>33</v>
      </c>
      <c r="AL5" s="53">
        <v>34</v>
      </c>
      <c r="AM5" s="53">
        <v>35</v>
      </c>
      <c r="AN5" s="53">
        <v>36</v>
      </c>
      <c r="AO5" s="53">
        <v>37</v>
      </c>
      <c r="AP5" s="53">
        <v>38</v>
      </c>
      <c r="AQ5" s="54">
        <v>39</v>
      </c>
      <c r="AR5" s="53">
        <v>40</v>
      </c>
      <c r="AS5" s="55">
        <v>41</v>
      </c>
      <c r="AT5" s="262">
        <v>42</v>
      </c>
      <c r="AU5" s="262">
        <v>43</v>
      </c>
      <c r="AV5" s="262">
        <v>44</v>
      </c>
      <c r="AW5" s="262">
        <v>45</v>
      </c>
      <c r="AX5" s="262">
        <v>46</v>
      </c>
      <c r="AY5" s="56">
        <v>47</v>
      </c>
      <c r="AZ5" s="56">
        <v>48</v>
      </c>
      <c r="BA5" s="53">
        <v>49</v>
      </c>
      <c r="BB5" s="53">
        <v>50</v>
      </c>
      <c r="BC5" s="54">
        <v>51</v>
      </c>
      <c r="BD5" s="53">
        <v>52</v>
      </c>
      <c r="BE5" s="53">
        <v>53</v>
      </c>
      <c r="BF5" s="53">
        <v>54</v>
      </c>
      <c r="BG5" s="53">
        <v>55</v>
      </c>
      <c r="BH5" s="53">
        <v>56</v>
      </c>
      <c r="BI5" s="54">
        <v>57</v>
      </c>
      <c r="BJ5" s="53">
        <v>58</v>
      </c>
      <c r="BK5" s="30">
        <v>59</v>
      </c>
      <c r="BL5" s="28">
        <v>60</v>
      </c>
      <c r="BM5" s="28">
        <v>61</v>
      </c>
      <c r="BN5" s="28">
        <v>62</v>
      </c>
      <c r="BO5" s="28">
        <v>63</v>
      </c>
      <c r="BP5" s="28">
        <v>64</v>
      </c>
      <c r="BQ5" s="28">
        <v>65</v>
      </c>
      <c r="BR5" s="30">
        <v>66</v>
      </c>
      <c r="BS5" s="28">
        <v>67</v>
      </c>
      <c r="BT5" s="28">
        <v>68</v>
      </c>
      <c r="BU5" s="28">
        <v>69</v>
      </c>
      <c r="BV5" s="28">
        <v>70</v>
      </c>
      <c r="BW5" s="28">
        <v>71</v>
      </c>
      <c r="BX5" s="28">
        <v>72</v>
      </c>
      <c r="BY5" s="30">
        <v>73</v>
      </c>
      <c r="BZ5" s="28">
        <v>74</v>
      </c>
      <c r="CA5" s="28">
        <v>75</v>
      </c>
      <c r="CB5" s="28">
        <v>76</v>
      </c>
      <c r="CC5" s="28">
        <v>77</v>
      </c>
      <c r="CD5" s="28">
        <v>78</v>
      </c>
      <c r="CE5" s="28">
        <v>79</v>
      </c>
      <c r="CF5" s="30">
        <v>80</v>
      </c>
      <c r="CG5" s="28">
        <v>81</v>
      </c>
      <c r="CH5" s="28">
        <v>82</v>
      </c>
      <c r="CI5" s="28">
        <v>83</v>
      </c>
      <c r="CJ5" s="28">
        <v>84</v>
      </c>
      <c r="CK5" s="28">
        <v>85</v>
      </c>
      <c r="CL5" s="30">
        <v>86</v>
      </c>
      <c r="CM5" s="28">
        <v>87</v>
      </c>
      <c r="CN5" s="28">
        <v>88</v>
      </c>
      <c r="CO5" s="28">
        <v>89</v>
      </c>
      <c r="CP5" s="28">
        <v>90</v>
      </c>
      <c r="CQ5" s="28">
        <v>91</v>
      </c>
      <c r="CR5" s="30">
        <v>92</v>
      </c>
      <c r="CS5" s="28">
        <v>93</v>
      </c>
      <c r="CT5" s="28">
        <v>94</v>
      </c>
      <c r="CU5" s="28">
        <v>95</v>
      </c>
      <c r="CV5" s="28">
        <v>96</v>
      </c>
      <c r="CW5" s="28">
        <v>97</v>
      </c>
      <c r="CX5" s="52"/>
    </row>
    <row r="6" spans="2:102" s="10" customFormat="1" x14ac:dyDescent="0.25">
      <c r="B6" s="21">
        <v>1</v>
      </c>
      <c r="C6" s="21">
        <v>1</v>
      </c>
      <c r="D6" s="21">
        <v>1</v>
      </c>
      <c r="E6" s="10" t="str">
        <f t="shared" ref="E6:E37" si="0">Tous</f>
        <v>Tous</v>
      </c>
      <c r="G6" s="19"/>
      <c r="H6" s="19"/>
      <c r="I6" s="32"/>
      <c r="J6" s="19"/>
      <c r="K6" s="19"/>
      <c r="L6" s="19"/>
      <c r="M6" s="19"/>
      <c r="N6" s="19"/>
      <c r="O6" s="19"/>
      <c r="P6" s="19"/>
      <c r="Q6" s="19"/>
      <c r="R6" s="19"/>
      <c r="S6" s="19"/>
      <c r="T6" s="19"/>
      <c r="U6" s="19"/>
      <c r="V6" s="19"/>
      <c r="W6" s="19"/>
      <c r="X6" s="19"/>
      <c r="Y6" s="19"/>
      <c r="Z6" s="19"/>
      <c r="AA6" s="32"/>
      <c r="AB6" s="19"/>
      <c r="AC6" s="19"/>
      <c r="AD6" s="19"/>
      <c r="AE6" s="19"/>
      <c r="AF6" s="19"/>
      <c r="AG6" s="19"/>
      <c r="AH6" s="19"/>
      <c r="AI6" s="19"/>
      <c r="AJ6" s="19"/>
      <c r="AK6" s="19"/>
      <c r="AL6" s="19"/>
      <c r="AM6" s="19"/>
      <c r="AN6" s="19"/>
      <c r="AO6" s="19"/>
      <c r="AP6" s="19"/>
      <c r="AQ6" s="19"/>
      <c r="AR6" s="19"/>
      <c r="AS6" s="32"/>
      <c r="AT6" s="19"/>
      <c r="AU6" s="19"/>
      <c r="AV6" s="19"/>
      <c r="AW6" s="19"/>
      <c r="AX6" s="19"/>
      <c r="AY6" s="19"/>
      <c r="AZ6" s="19"/>
      <c r="BA6" s="19"/>
      <c r="BB6" s="19"/>
      <c r="BC6" s="19"/>
      <c r="BD6" s="19"/>
      <c r="BE6" s="19"/>
      <c r="BF6" s="19"/>
      <c r="BG6" s="19"/>
      <c r="BH6" s="19"/>
      <c r="BI6" s="19"/>
      <c r="BJ6" s="19"/>
      <c r="BK6" s="32"/>
      <c r="BL6" s="19"/>
      <c r="BM6" s="19"/>
      <c r="BN6" s="19"/>
      <c r="BO6" s="19"/>
      <c r="BP6" s="19"/>
      <c r="BQ6" s="19"/>
      <c r="BR6" s="32"/>
      <c r="BS6" s="19"/>
      <c r="BT6" s="19"/>
      <c r="BU6" s="19"/>
      <c r="BV6" s="19"/>
      <c r="BW6" s="19"/>
      <c r="BX6" s="19"/>
      <c r="BY6" s="32"/>
      <c r="BZ6" s="19"/>
      <c r="CA6" s="19"/>
      <c r="CB6" s="19"/>
      <c r="CC6" s="19"/>
      <c r="CD6" s="19"/>
      <c r="CE6" s="19"/>
      <c r="CF6" s="32"/>
      <c r="CG6" s="19"/>
      <c r="CH6" s="19"/>
      <c r="CI6" s="19"/>
      <c r="CJ6" s="19"/>
      <c r="CK6" s="19"/>
      <c r="CL6" s="32"/>
      <c r="CM6" s="19"/>
      <c r="CN6" s="19"/>
      <c r="CO6" s="19"/>
      <c r="CP6" s="19"/>
      <c r="CQ6" s="19"/>
      <c r="CR6" s="32"/>
      <c r="CS6" s="19"/>
      <c r="CT6" s="19"/>
      <c r="CU6" s="19"/>
      <c r="CV6" s="19"/>
      <c r="CW6" s="19"/>
      <c r="CX6" s="50"/>
    </row>
    <row r="7" spans="2:102" x14ac:dyDescent="0.25">
      <c r="C7" s="1">
        <v>2</v>
      </c>
      <c r="D7" s="1">
        <v>2</v>
      </c>
      <c r="E7" t="str">
        <f t="shared" si="0"/>
        <v>Tous</v>
      </c>
      <c r="BK7" s="31" t="s">
        <v>145</v>
      </c>
      <c r="BL7" s="2" t="s">
        <v>145</v>
      </c>
      <c r="BM7" s="2" t="s">
        <v>145</v>
      </c>
      <c r="BN7" s="2" t="s">
        <v>145</v>
      </c>
      <c r="BO7" s="2" t="s">
        <v>145</v>
      </c>
      <c r="BP7" s="2" t="s">
        <v>145</v>
      </c>
      <c r="BQ7" s="2" t="s">
        <v>145</v>
      </c>
      <c r="BR7" s="31" t="s">
        <v>145</v>
      </c>
      <c r="BS7" s="2" t="s">
        <v>145</v>
      </c>
      <c r="BT7" s="2" t="s">
        <v>145</v>
      </c>
      <c r="BU7" s="2" t="s">
        <v>145</v>
      </c>
      <c r="BV7" s="2" t="s">
        <v>145</v>
      </c>
      <c r="BW7" s="2" t="s">
        <v>145</v>
      </c>
      <c r="BX7" s="2" t="s">
        <v>145</v>
      </c>
      <c r="BY7" s="31" t="s">
        <v>145</v>
      </c>
      <c r="BZ7" s="2" t="s">
        <v>145</v>
      </c>
      <c r="CA7" s="2" t="s">
        <v>145</v>
      </c>
      <c r="CB7" s="2" t="s">
        <v>145</v>
      </c>
      <c r="CC7" s="2" t="s">
        <v>145</v>
      </c>
      <c r="CD7" s="2" t="s">
        <v>145</v>
      </c>
      <c r="CE7" s="2" t="s">
        <v>145</v>
      </c>
      <c r="CF7" s="31" t="s">
        <v>145</v>
      </c>
      <c r="CG7" s="2" t="s">
        <v>145</v>
      </c>
      <c r="CH7" s="2" t="s">
        <v>145</v>
      </c>
      <c r="CI7" s="2" t="s">
        <v>145</v>
      </c>
      <c r="CJ7" s="2" t="s">
        <v>145</v>
      </c>
      <c r="CK7" s="2" t="s">
        <v>145</v>
      </c>
      <c r="CL7" s="31" t="s">
        <v>145</v>
      </c>
      <c r="CM7" s="2" t="s">
        <v>145</v>
      </c>
      <c r="CN7" s="2" t="s">
        <v>145</v>
      </c>
      <c r="CO7" s="2" t="s">
        <v>145</v>
      </c>
      <c r="CP7" s="2" t="s">
        <v>145</v>
      </c>
      <c r="CQ7" s="2" t="s">
        <v>145</v>
      </c>
      <c r="CR7" s="31" t="s">
        <v>145</v>
      </c>
      <c r="CS7" s="2" t="s">
        <v>145</v>
      </c>
      <c r="CT7" s="2" t="s">
        <v>145</v>
      </c>
      <c r="CU7" s="2" t="s">
        <v>145</v>
      </c>
      <c r="CV7" s="2" t="s">
        <v>145</v>
      </c>
      <c r="CW7" s="2" t="s">
        <v>145</v>
      </c>
    </row>
    <row r="8" spans="2:102" x14ac:dyDescent="0.25">
      <c r="C8" s="1">
        <v>3</v>
      </c>
      <c r="D8" s="1">
        <v>3</v>
      </c>
      <c r="E8" t="str">
        <f t="shared" si="0"/>
        <v>Tous</v>
      </c>
    </row>
    <row r="9" spans="2:102" x14ac:dyDescent="0.25">
      <c r="C9" s="1">
        <v>4</v>
      </c>
      <c r="D9" s="1">
        <v>4</v>
      </c>
      <c r="E9" t="str">
        <f t="shared" si="0"/>
        <v>Tous</v>
      </c>
    </row>
    <row r="10" spans="2:102" x14ac:dyDescent="0.25">
      <c r="C10" s="1">
        <v>5</v>
      </c>
      <c r="D10" s="1">
        <v>5</v>
      </c>
      <c r="E10" t="str">
        <f t="shared" si="0"/>
        <v>Tous</v>
      </c>
    </row>
    <row r="11" spans="2:102" x14ac:dyDescent="0.25">
      <c r="C11" s="1">
        <v>6</v>
      </c>
      <c r="D11" s="1">
        <v>6</v>
      </c>
      <c r="E11" t="str">
        <f t="shared" si="0"/>
        <v>Tous</v>
      </c>
      <c r="G11" s="2" t="s">
        <v>145</v>
      </c>
      <c r="H11" s="2" t="s">
        <v>145</v>
      </c>
      <c r="I11" s="31" t="s">
        <v>145</v>
      </c>
      <c r="J11" s="16" t="s">
        <v>145</v>
      </c>
      <c r="K11" s="16" t="s">
        <v>145</v>
      </c>
      <c r="L11" s="16" t="s">
        <v>145</v>
      </c>
      <c r="M11" s="16" t="s">
        <v>145</v>
      </c>
      <c r="N11" s="16" t="s">
        <v>145</v>
      </c>
      <c r="O11" s="2" t="s">
        <v>145</v>
      </c>
      <c r="P11" s="2" t="s">
        <v>145</v>
      </c>
      <c r="Q11" s="2" t="s">
        <v>145</v>
      </c>
      <c r="R11" s="2" t="s">
        <v>145</v>
      </c>
      <c r="S11" s="2" t="s">
        <v>145</v>
      </c>
      <c r="T11" s="2" t="s">
        <v>145</v>
      </c>
      <c r="U11" s="2" t="s">
        <v>145</v>
      </c>
      <c r="V11" s="2" t="s">
        <v>145</v>
      </c>
      <c r="W11" s="2" t="s">
        <v>145</v>
      </c>
      <c r="X11" s="2" t="s">
        <v>145</v>
      </c>
      <c r="Y11" s="2" t="s">
        <v>145</v>
      </c>
      <c r="Z11" s="2" t="s">
        <v>145</v>
      </c>
      <c r="AA11" s="31" t="s">
        <v>145</v>
      </c>
      <c r="AB11" s="16" t="s">
        <v>145</v>
      </c>
      <c r="AC11" s="16" t="s">
        <v>145</v>
      </c>
      <c r="AD11" s="16" t="s">
        <v>145</v>
      </c>
      <c r="AE11" s="16" t="s">
        <v>145</v>
      </c>
      <c r="AF11" s="16" t="s">
        <v>145</v>
      </c>
      <c r="AG11" s="2" t="s">
        <v>145</v>
      </c>
      <c r="AH11" s="2" t="s">
        <v>145</v>
      </c>
      <c r="AI11" s="2" t="s">
        <v>145</v>
      </c>
      <c r="AJ11" s="2" t="s">
        <v>145</v>
      </c>
      <c r="AK11" s="2" t="s">
        <v>145</v>
      </c>
      <c r="AL11" s="2" t="s">
        <v>145</v>
      </c>
      <c r="AM11" s="2" t="s">
        <v>145</v>
      </c>
      <c r="AN11" s="2" t="s">
        <v>145</v>
      </c>
      <c r="AO11" s="2" t="s">
        <v>145</v>
      </c>
      <c r="AP11" s="2" t="s">
        <v>145</v>
      </c>
      <c r="AQ11" s="2" t="s">
        <v>145</v>
      </c>
      <c r="AR11" s="2" t="s">
        <v>145</v>
      </c>
      <c r="AS11" s="31" t="s">
        <v>145</v>
      </c>
      <c r="AT11" s="16" t="s">
        <v>145</v>
      </c>
      <c r="AU11" s="16" t="s">
        <v>145</v>
      </c>
      <c r="AV11" s="16" t="s">
        <v>145</v>
      </c>
      <c r="AW11" s="16" t="s">
        <v>145</v>
      </c>
      <c r="AX11" s="16" t="s">
        <v>145</v>
      </c>
      <c r="AY11" s="2" t="s">
        <v>145</v>
      </c>
      <c r="AZ11" s="2" t="s">
        <v>145</v>
      </c>
      <c r="BA11" s="2" t="s">
        <v>145</v>
      </c>
      <c r="BB11" s="2" t="s">
        <v>145</v>
      </c>
      <c r="BC11" s="2" t="s">
        <v>145</v>
      </c>
      <c r="BD11" s="2" t="s">
        <v>145</v>
      </c>
      <c r="BE11" s="2" t="s">
        <v>145</v>
      </c>
      <c r="BF11" s="2" t="s">
        <v>145</v>
      </c>
      <c r="BG11" s="2" t="s">
        <v>145</v>
      </c>
      <c r="BH11" s="2" t="s">
        <v>145</v>
      </c>
      <c r="BI11" s="2" t="s">
        <v>145</v>
      </c>
      <c r="BJ11" s="2" t="s">
        <v>145</v>
      </c>
      <c r="BK11" s="31" t="s">
        <v>145</v>
      </c>
      <c r="BL11" s="2" t="s">
        <v>145</v>
      </c>
      <c r="BM11" s="2" t="s">
        <v>145</v>
      </c>
      <c r="BN11" s="2" t="s">
        <v>145</v>
      </c>
      <c r="BO11" s="2" t="s">
        <v>145</v>
      </c>
      <c r="BP11" s="2" t="s">
        <v>145</v>
      </c>
      <c r="BQ11" s="2" t="s">
        <v>145</v>
      </c>
      <c r="BR11" s="31" t="s">
        <v>145</v>
      </c>
      <c r="BS11" s="2" t="s">
        <v>145</v>
      </c>
      <c r="BT11" s="2" t="s">
        <v>145</v>
      </c>
      <c r="BU11" s="2" t="s">
        <v>145</v>
      </c>
      <c r="BV11" s="2" t="s">
        <v>145</v>
      </c>
      <c r="BW11" s="2" t="s">
        <v>145</v>
      </c>
      <c r="BX11" s="2" t="s">
        <v>145</v>
      </c>
      <c r="CF11" s="31" t="s">
        <v>145</v>
      </c>
      <c r="CG11" s="2" t="s">
        <v>145</v>
      </c>
      <c r="CH11" s="2" t="s">
        <v>145</v>
      </c>
      <c r="CI11" s="2" t="s">
        <v>145</v>
      </c>
      <c r="CJ11" s="2" t="s">
        <v>145</v>
      </c>
      <c r="CK11" s="2" t="s">
        <v>145</v>
      </c>
      <c r="CL11" s="31" t="s">
        <v>145</v>
      </c>
      <c r="CM11" s="2" t="s">
        <v>145</v>
      </c>
      <c r="CN11" s="2" t="s">
        <v>145</v>
      </c>
      <c r="CO11" s="2" t="s">
        <v>145</v>
      </c>
      <c r="CP11" s="2" t="s">
        <v>145</v>
      </c>
      <c r="CQ11" s="2" t="s">
        <v>145</v>
      </c>
    </row>
    <row r="12" spans="2:102" x14ac:dyDescent="0.25">
      <c r="C12" s="1">
        <v>7</v>
      </c>
      <c r="D12" s="1">
        <v>7</v>
      </c>
      <c r="E12" t="str">
        <f t="shared" si="0"/>
        <v>Tous</v>
      </c>
    </row>
    <row r="13" spans="2:102" x14ac:dyDescent="0.25">
      <c r="C13" s="1">
        <v>8</v>
      </c>
      <c r="D13" s="1">
        <v>8</v>
      </c>
      <c r="E13" t="str">
        <f t="shared" si="0"/>
        <v>Tous</v>
      </c>
    </row>
    <row r="14" spans="2:102" x14ac:dyDescent="0.25">
      <c r="C14" s="1">
        <v>9</v>
      </c>
      <c r="D14" s="1">
        <v>9</v>
      </c>
      <c r="E14" t="str">
        <f t="shared" si="0"/>
        <v>Tous</v>
      </c>
    </row>
    <row r="15" spans="2:102" x14ac:dyDescent="0.25">
      <c r="C15" s="1">
        <v>10</v>
      </c>
      <c r="D15" s="1">
        <v>10</v>
      </c>
      <c r="E15" t="str">
        <f t="shared" si="0"/>
        <v>Tous</v>
      </c>
    </row>
    <row r="16" spans="2:102" x14ac:dyDescent="0.25">
      <c r="C16" s="1">
        <v>11</v>
      </c>
      <c r="D16" s="1">
        <v>11</v>
      </c>
      <c r="E16" t="str">
        <f t="shared" si="0"/>
        <v>Tous</v>
      </c>
    </row>
    <row r="17" spans="2:102" x14ac:dyDescent="0.25">
      <c r="C17" s="1">
        <v>12</v>
      </c>
      <c r="D17" s="1">
        <v>12</v>
      </c>
      <c r="E17" t="str">
        <f t="shared" si="0"/>
        <v>Tous</v>
      </c>
    </row>
    <row r="18" spans="2:102" x14ac:dyDescent="0.25">
      <c r="C18" s="1">
        <v>13</v>
      </c>
      <c r="D18" s="1">
        <v>13</v>
      </c>
      <c r="E18" t="str">
        <f t="shared" si="0"/>
        <v>Tous</v>
      </c>
    </row>
    <row r="19" spans="2:102" x14ac:dyDescent="0.25">
      <c r="C19" s="1">
        <v>14</v>
      </c>
      <c r="D19" s="1">
        <v>14</v>
      </c>
      <c r="E19" t="str">
        <f t="shared" si="0"/>
        <v>Tous</v>
      </c>
    </row>
    <row r="20" spans="2:102" x14ac:dyDescent="0.25">
      <c r="C20" s="1">
        <v>15</v>
      </c>
      <c r="D20" s="1">
        <v>15</v>
      </c>
      <c r="E20" t="str">
        <f t="shared" si="0"/>
        <v>Tous</v>
      </c>
    </row>
    <row r="21" spans="2:102" x14ac:dyDescent="0.25">
      <c r="C21" s="1">
        <v>16</v>
      </c>
      <c r="D21" s="1">
        <v>16</v>
      </c>
      <c r="E21" t="str">
        <f t="shared" si="0"/>
        <v>Tous</v>
      </c>
    </row>
    <row r="22" spans="2:102" x14ac:dyDescent="0.25">
      <c r="C22" s="1">
        <v>17</v>
      </c>
      <c r="D22" s="1">
        <v>17</v>
      </c>
      <c r="E22" t="str">
        <f t="shared" si="0"/>
        <v>Tous</v>
      </c>
    </row>
    <row r="23" spans="2:102" x14ac:dyDescent="0.25">
      <c r="C23" s="1">
        <v>18</v>
      </c>
      <c r="D23" s="1">
        <v>18</v>
      </c>
      <c r="E23" t="str">
        <f t="shared" si="0"/>
        <v>Tous</v>
      </c>
    </row>
    <row r="24" spans="2:102" x14ac:dyDescent="0.25">
      <c r="C24" s="1">
        <v>19</v>
      </c>
      <c r="D24" s="1">
        <v>19</v>
      </c>
      <c r="E24" t="str">
        <f t="shared" si="0"/>
        <v>Tous</v>
      </c>
      <c r="G24" s="2" t="s">
        <v>145</v>
      </c>
      <c r="H24" s="2" t="s">
        <v>145</v>
      </c>
      <c r="BY24" s="31" t="s">
        <v>145</v>
      </c>
      <c r="BZ24" s="2" t="s">
        <v>145</v>
      </c>
      <c r="CA24" s="2" t="s">
        <v>145</v>
      </c>
      <c r="CB24" s="2" t="s">
        <v>145</v>
      </c>
      <c r="CC24" s="2" t="s">
        <v>145</v>
      </c>
      <c r="CD24" s="2" t="s">
        <v>145</v>
      </c>
      <c r="CE24" s="2" t="s">
        <v>145</v>
      </c>
      <c r="CR24" s="31" t="s">
        <v>145</v>
      </c>
      <c r="CS24" s="2" t="s">
        <v>145</v>
      </c>
      <c r="CT24" s="2" t="s">
        <v>145</v>
      </c>
      <c r="CU24" s="2" t="s">
        <v>145</v>
      </c>
      <c r="CV24" s="2" t="s">
        <v>145</v>
      </c>
      <c r="CW24" s="2" t="s">
        <v>145</v>
      </c>
    </row>
    <row r="25" spans="2:102" s="10" customFormat="1" x14ac:dyDescent="0.25">
      <c r="B25" s="21">
        <v>2</v>
      </c>
      <c r="C25" s="21">
        <v>20</v>
      </c>
      <c r="D25" s="21">
        <v>1</v>
      </c>
      <c r="E25" s="10" t="str">
        <f t="shared" si="0"/>
        <v>Tous</v>
      </c>
      <c r="G25" s="19" t="s">
        <v>145</v>
      </c>
      <c r="H25" s="19" t="s">
        <v>145</v>
      </c>
      <c r="I25" s="32" t="s">
        <v>145</v>
      </c>
      <c r="J25" s="19" t="s">
        <v>145</v>
      </c>
      <c r="K25" s="19" t="s">
        <v>145</v>
      </c>
      <c r="L25" s="19" t="s">
        <v>145</v>
      </c>
      <c r="M25" s="19" t="s">
        <v>145</v>
      </c>
      <c r="N25" s="19" t="s">
        <v>145</v>
      </c>
      <c r="O25" s="19" t="s">
        <v>145</v>
      </c>
      <c r="P25" s="19" t="s">
        <v>145</v>
      </c>
      <c r="Q25" s="19" t="s">
        <v>145</v>
      </c>
      <c r="R25" s="19" t="s">
        <v>145</v>
      </c>
      <c r="S25" s="19" t="s">
        <v>145</v>
      </c>
      <c r="T25" s="19" t="s">
        <v>145</v>
      </c>
      <c r="U25" s="19" t="s">
        <v>145</v>
      </c>
      <c r="V25" s="19" t="s">
        <v>145</v>
      </c>
      <c r="W25" s="19" t="s">
        <v>145</v>
      </c>
      <c r="X25" s="19" t="s">
        <v>145</v>
      </c>
      <c r="Y25" s="19" t="s">
        <v>145</v>
      </c>
      <c r="Z25" s="19" t="s">
        <v>145</v>
      </c>
      <c r="AA25" s="32" t="s">
        <v>145</v>
      </c>
      <c r="AB25" s="19" t="s">
        <v>145</v>
      </c>
      <c r="AC25" s="19" t="s">
        <v>145</v>
      </c>
      <c r="AD25" s="19" t="s">
        <v>145</v>
      </c>
      <c r="AE25" s="19" t="s">
        <v>145</v>
      </c>
      <c r="AF25" s="19" t="s">
        <v>145</v>
      </c>
      <c r="AG25" s="19" t="s">
        <v>145</v>
      </c>
      <c r="AH25" s="19" t="s">
        <v>145</v>
      </c>
      <c r="AI25" s="19" t="s">
        <v>145</v>
      </c>
      <c r="AJ25" s="19" t="s">
        <v>145</v>
      </c>
      <c r="AK25" s="19" t="s">
        <v>145</v>
      </c>
      <c r="AL25" s="19" t="s">
        <v>145</v>
      </c>
      <c r="AM25" s="19" t="s">
        <v>145</v>
      </c>
      <c r="AN25" s="19" t="s">
        <v>145</v>
      </c>
      <c r="AO25" s="19" t="s">
        <v>145</v>
      </c>
      <c r="AP25" s="19" t="s">
        <v>145</v>
      </c>
      <c r="AQ25" s="19" t="s">
        <v>145</v>
      </c>
      <c r="AR25" s="19" t="s">
        <v>145</v>
      </c>
      <c r="AS25" s="32" t="s">
        <v>145</v>
      </c>
      <c r="AT25" s="19" t="s">
        <v>145</v>
      </c>
      <c r="AU25" s="19" t="s">
        <v>145</v>
      </c>
      <c r="AV25" s="19" t="s">
        <v>145</v>
      </c>
      <c r="AW25" s="19" t="s">
        <v>145</v>
      </c>
      <c r="AX25" s="19" t="s">
        <v>145</v>
      </c>
      <c r="AY25" s="19" t="s">
        <v>145</v>
      </c>
      <c r="AZ25" s="19" t="s">
        <v>145</v>
      </c>
      <c r="BA25" s="19" t="s">
        <v>145</v>
      </c>
      <c r="BB25" s="19" t="s">
        <v>145</v>
      </c>
      <c r="BC25" s="19" t="s">
        <v>145</v>
      </c>
      <c r="BD25" s="19" t="s">
        <v>145</v>
      </c>
      <c r="BE25" s="19" t="s">
        <v>145</v>
      </c>
      <c r="BF25" s="19" t="s">
        <v>145</v>
      </c>
      <c r="BG25" s="19" t="s">
        <v>145</v>
      </c>
      <c r="BH25" s="19" t="s">
        <v>145</v>
      </c>
      <c r="BI25" s="19" t="s">
        <v>145</v>
      </c>
      <c r="BJ25" s="19" t="s">
        <v>145</v>
      </c>
      <c r="BK25" s="32" t="s">
        <v>145</v>
      </c>
      <c r="BL25" s="19" t="s">
        <v>145</v>
      </c>
      <c r="BM25" s="19" t="s">
        <v>145</v>
      </c>
      <c r="BN25" s="19" t="s">
        <v>145</v>
      </c>
      <c r="BO25" s="19" t="s">
        <v>145</v>
      </c>
      <c r="BP25" s="19" t="s">
        <v>145</v>
      </c>
      <c r="BQ25" s="19" t="s">
        <v>145</v>
      </c>
      <c r="BR25" s="32" t="s">
        <v>145</v>
      </c>
      <c r="BS25" s="19" t="s">
        <v>145</v>
      </c>
      <c r="BT25" s="19" t="s">
        <v>145</v>
      </c>
      <c r="BU25" s="19" t="s">
        <v>145</v>
      </c>
      <c r="BV25" s="19" t="s">
        <v>145</v>
      </c>
      <c r="BW25" s="19" t="s">
        <v>145</v>
      </c>
      <c r="BX25" s="19" t="s">
        <v>145</v>
      </c>
      <c r="BY25" s="32" t="s">
        <v>145</v>
      </c>
      <c r="BZ25" s="19" t="s">
        <v>145</v>
      </c>
      <c r="CA25" s="19" t="s">
        <v>145</v>
      </c>
      <c r="CB25" s="19" t="s">
        <v>145</v>
      </c>
      <c r="CC25" s="19" t="s">
        <v>145</v>
      </c>
      <c r="CD25" s="19" t="s">
        <v>145</v>
      </c>
      <c r="CE25" s="19" t="s">
        <v>145</v>
      </c>
      <c r="CF25" s="32" t="s">
        <v>145</v>
      </c>
      <c r="CG25" s="19" t="s">
        <v>145</v>
      </c>
      <c r="CH25" s="19" t="s">
        <v>145</v>
      </c>
      <c r="CI25" s="19" t="s">
        <v>145</v>
      </c>
      <c r="CJ25" s="19" t="s">
        <v>145</v>
      </c>
      <c r="CK25" s="19" t="s">
        <v>145</v>
      </c>
      <c r="CL25" s="32" t="s">
        <v>145</v>
      </c>
      <c r="CM25" s="19" t="s">
        <v>145</v>
      </c>
      <c r="CN25" s="19" t="s">
        <v>145</v>
      </c>
      <c r="CO25" s="19" t="s">
        <v>145</v>
      </c>
      <c r="CP25" s="19" t="s">
        <v>145</v>
      </c>
      <c r="CQ25" s="19" t="s">
        <v>145</v>
      </c>
      <c r="CR25" s="32" t="s">
        <v>145</v>
      </c>
      <c r="CS25" s="19" t="s">
        <v>145</v>
      </c>
      <c r="CT25" s="19" t="s">
        <v>145</v>
      </c>
      <c r="CU25" s="19" t="s">
        <v>145</v>
      </c>
      <c r="CV25" s="19" t="s">
        <v>145</v>
      </c>
      <c r="CW25" s="19" t="s">
        <v>145</v>
      </c>
      <c r="CX25" s="50"/>
    </row>
    <row r="26" spans="2:102" x14ac:dyDescent="0.25">
      <c r="C26" s="1">
        <v>21</v>
      </c>
      <c r="D26" s="1">
        <v>2</v>
      </c>
      <c r="E26" t="str">
        <f t="shared" si="0"/>
        <v>Tous</v>
      </c>
      <c r="BK26" s="31" t="s">
        <v>145</v>
      </c>
      <c r="BL26" s="2" t="s">
        <v>145</v>
      </c>
      <c r="BM26" s="2" t="s">
        <v>145</v>
      </c>
      <c r="BN26" s="2" t="s">
        <v>145</v>
      </c>
      <c r="BO26" s="2" t="s">
        <v>145</v>
      </c>
      <c r="BP26" s="2" t="s">
        <v>145</v>
      </c>
      <c r="BQ26" s="2" t="s">
        <v>145</v>
      </c>
      <c r="BR26" s="31" t="s">
        <v>145</v>
      </c>
      <c r="BS26" s="2" t="s">
        <v>145</v>
      </c>
      <c r="BT26" s="2" t="s">
        <v>145</v>
      </c>
      <c r="BU26" s="2" t="s">
        <v>145</v>
      </c>
      <c r="BV26" s="2" t="s">
        <v>145</v>
      </c>
      <c r="BW26" s="2" t="s">
        <v>145</v>
      </c>
      <c r="BX26" s="2" t="s">
        <v>145</v>
      </c>
      <c r="BY26" s="31" t="s">
        <v>145</v>
      </c>
      <c r="BZ26" s="2" t="s">
        <v>145</v>
      </c>
      <c r="CA26" s="2" t="s">
        <v>145</v>
      </c>
      <c r="CB26" s="2" t="s">
        <v>145</v>
      </c>
      <c r="CC26" s="2" t="s">
        <v>145</v>
      </c>
      <c r="CD26" s="2" t="s">
        <v>145</v>
      </c>
      <c r="CE26" s="2" t="s">
        <v>145</v>
      </c>
      <c r="CF26" s="31" t="s">
        <v>145</v>
      </c>
      <c r="CG26" s="2" t="s">
        <v>145</v>
      </c>
      <c r="CH26" s="2" t="s">
        <v>145</v>
      </c>
      <c r="CI26" s="2" t="s">
        <v>145</v>
      </c>
      <c r="CJ26" s="2" t="s">
        <v>145</v>
      </c>
      <c r="CK26" s="2" t="s">
        <v>145</v>
      </c>
      <c r="CL26" s="31" t="s">
        <v>145</v>
      </c>
      <c r="CM26" s="2" t="s">
        <v>145</v>
      </c>
      <c r="CN26" s="2" t="s">
        <v>145</v>
      </c>
      <c r="CO26" s="2" t="s">
        <v>145</v>
      </c>
      <c r="CP26" s="2" t="s">
        <v>145</v>
      </c>
      <c r="CQ26" s="2" t="s">
        <v>145</v>
      </c>
      <c r="CR26" s="31" t="s">
        <v>145</v>
      </c>
      <c r="CS26" s="2" t="s">
        <v>145</v>
      </c>
      <c r="CT26" s="2" t="s">
        <v>145</v>
      </c>
      <c r="CU26" s="2" t="s">
        <v>145</v>
      </c>
      <c r="CV26" s="2" t="s">
        <v>145</v>
      </c>
      <c r="CW26" s="2" t="s">
        <v>145</v>
      </c>
    </row>
    <row r="27" spans="2:102" x14ac:dyDescent="0.25">
      <c r="C27" s="1">
        <v>22</v>
      </c>
      <c r="D27" s="1">
        <v>3</v>
      </c>
      <c r="E27" t="str">
        <f t="shared" si="0"/>
        <v>Tous</v>
      </c>
    </row>
    <row r="28" spans="2:102" x14ac:dyDescent="0.25">
      <c r="C28" s="1">
        <v>23</v>
      </c>
      <c r="D28" s="1">
        <v>4</v>
      </c>
      <c r="E28" t="str">
        <f t="shared" si="0"/>
        <v>Tous</v>
      </c>
    </row>
    <row r="29" spans="2:102" x14ac:dyDescent="0.25">
      <c r="C29" s="1">
        <v>24</v>
      </c>
      <c r="D29" s="1">
        <v>5</v>
      </c>
      <c r="E29" t="str">
        <f t="shared" si="0"/>
        <v>Tous</v>
      </c>
    </row>
    <row r="30" spans="2:102" x14ac:dyDescent="0.25">
      <c r="C30" s="1">
        <v>25</v>
      </c>
      <c r="D30" s="1">
        <v>6</v>
      </c>
      <c r="E30" t="str">
        <f t="shared" si="0"/>
        <v>Tous</v>
      </c>
      <c r="G30" s="2" t="s">
        <v>145</v>
      </c>
      <c r="H30" s="2" t="s">
        <v>145</v>
      </c>
      <c r="I30" s="31" t="s">
        <v>145</v>
      </c>
      <c r="J30" s="16" t="s">
        <v>145</v>
      </c>
      <c r="K30" s="16" t="s">
        <v>145</v>
      </c>
      <c r="L30" s="16" t="s">
        <v>145</v>
      </c>
      <c r="M30" s="16" t="s">
        <v>145</v>
      </c>
      <c r="N30" s="16" t="s">
        <v>145</v>
      </c>
      <c r="O30" s="2" t="s">
        <v>145</v>
      </c>
      <c r="P30" s="2" t="s">
        <v>145</v>
      </c>
      <c r="Q30" s="2" t="s">
        <v>145</v>
      </c>
      <c r="R30" s="2" t="s">
        <v>145</v>
      </c>
      <c r="S30" s="2" t="s">
        <v>145</v>
      </c>
      <c r="T30" s="2" t="s">
        <v>145</v>
      </c>
      <c r="U30" s="2" t="s">
        <v>145</v>
      </c>
      <c r="V30" s="2" t="s">
        <v>145</v>
      </c>
      <c r="W30" s="2" t="s">
        <v>145</v>
      </c>
      <c r="X30" s="2" t="s">
        <v>145</v>
      </c>
      <c r="Y30" s="2" t="s">
        <v>145</v>
      </c>
      <c r="Z30" s="2" t="s">
        <v>145</v>
      </c>
      <c r="AA30" s="31" t="s">
        <v>145</v>
      </c>
      <c r="AB30" s="16" t="s">
        <v>145</v>
      </c>
      <c r="AC30" s="16" t="s">
        <v>145</v>
      </c>
      <c r="AD30" s="16" t="s">
        <v>145</v>
      </c>
      <c r="AE30" s="16" t="s">
        <v>145</v>
      </c>
      <c r="AF30" s="16" t="s">
        <v>145</v>
      </c>
      <c r="AG30" s="2" t="s">
        <v>145</v>
      </c>
      <c r="AH30" s="2" t="s">
        <v>145</v>
      </c>
      <c r="AI30" s="2" t="s">
        <v>145</v>
      </c>
      <c r="AJ30" s="2" t="s">
        <v>145</v>
      </c>
      <c r="AK30" s="2" t="s">
        <v>145</v>
      </c>
      <c r="AL30" s="2" t="s">
        <v>145</v>
      </c>
      <c r="AM30" s="2" t="s">
        <v>145</v>
      </c>
      <c r="AN30" s="2" t="s">
        <v>145</v>
      </c>
      <c r="AO30" s="2" t="s">
        <v>145</v>
      </c>
      <c r="AP30" s="2" t="s">
        <v>145</v>
      </c>
      <c r="AQ30" s="2" t="s">
        <v>145</v>
      </c>
      <c r="AR30" s="2" t="s">
        <v>145</v>
      </c>
      <c r="AS30" s="31" t="s">
        <v>145</v>
      </c>
      <c r="AT30" s="16" t="s">
        <v>145</v>
      </c>
      <c r="AU30" s="16" t="s">
        <v>145</v>
      </c>
      <c r="AV30" s="16" t="s">
        <v>145</v>
      </c>
      <c r="AW30" s="16" t="s">
        <v>145</v>
      </c>
      <c r="AX30" s="16" t="s">
        <v>145</v>
      </c>
      <c r="AY30" s="2" t="s">
        <v>145</v>
      </c>
      <c r="AZ30" s="2" t="s">
        <v>145</v>
      </c>
      <c r="BA30" s="2" t="s">
        <v>145</v>
      </c>
      <c r="BB30" s="2" t="s">
        <v>145</v>
      </c>
      <c r="BC30" s="2" t="s">
        <v>145</v>
      </c>
      <c r="BD30" s="2" t="s">
        <v>145</v>
      </c>
      <c r="BE30" s="2" t="s">
        <v>145</v>
      </c>
      <c r="BF30" s="2" t="s">
        <v>145</v>
      </c>
      <c r="BG30" s="2" t="s">
        <v>145</v>
      </c>
      <c r="BH30" s="2" t="s">
        <v>145</v>
      </c>
      <c r="BI30" s="2" t="s">
        <v>145</v>
      </c>
      <c r="BJ30" s="2" t="s">
        <v>145</v>
      </c>
      <c r="BK30" s="31" t="s">
        <v>145</v>
      </c>
      <c r="BL30" s="2" t="s">
        <v>145</v>
      </c>
      <c r="BM30" s="2" t="s">
        <v>145</v>
      </c>
      <c r="BN30" s="2" t="s">
        <v>145</v>
      </c>
      <c r="BO30" s="2" t="s">
        <v>145</v>
      </c>
      <c r="BP30" s="2" t="s">
        <v>145</v>
      </c>
      <c r="BQ30" s="2" t="s">
        <v>145</v>
      </c>
      <c r="BR30" s="31" t="s">
        <v>145</v>
      </c>
      <c r="BS30" s="2" t="s">
        <v>145</v>
      </c>
      <c r="BT30" s="2" t="s">
        <v>145</v>
      </c>
      <c r="BU30" s="2" t="s">
        <v>145</v>
      </c>
      <c r="BV30" s="2" t="s">
        <v>145</v>
      </c>
      <c r="BW30" s="2" t="s">
        <v>145</v>
      </c>
      <c r="BX30" s="2" t="s">
        <v>145</v>
      </c>
      <c r="CF30" s="31" t="s">
        <v>145</v>
      </c>
      <c r="CG30" s="2" t="s">
        <v>145</v>
      </c>
      <c r="CH30" s="2" t="s">
        <v>145</v>
      </c>
      <c r="CI30" s="2" t="s">
        <v>145</v>
      </c>
      <c r="CJ30" s="2" t="s">
        <v>145</v>
      </c>
      <c r="CK30" s="2" t="s">
        <v>145</v>
      </c>
      <c r="CL30" s="31" t="s">
        <v>145</v>
      </c>
      <c r="CM30" s="2" t="s">
        <v>145</v>
      </c>
      <c r="CN30" s="2" t="s">
        <v>145</v>
      </c>
      <c r="CO30" s="2" t="s">
        <v>145</v>
      </c>
      <c r="CP30" s="2" t="s">
        <v>145</v>
      </c>
      <c r="CQ30" s="2" t="s">
        <v>145</v>
      </c>
    </row>
    <row r="31" spans="2:102" x14ac:dyDescent="0.25">
      <c r="C31" s="1">
        <v>26</v>
      </c>
      <c r="D31" s="1">
        <v>7</v>
      </c>
      <c r="E31" t="str">
        <f t="shared" si="0"/>
        <v>Tous</v>
      </c>
    </row>
    <row r="32" spans="2:102" x14ac:dyDescent="0.25">
      <c r="C32" s="1">
        <v>27</v>
      </c>
      <c r="D32" s="1">
        <v>8</v>
      </c>
      <c r="E32" t="str">
        <f t="shared" si="0"/>
        <v>Tous</v>
      </c>
    </row>
    <row r="33" spans="2:102" x14ac:dyDescent="0.25">
      <c r="C33" s="1">
        <v>28</v>
      </c>
      <c r="D33" s="1">
        <v>9</v>
      </c>
      <c r="E33" t="str">
        <f t="shared" si="0"/>
        <v>Tous</v>
      </c>
    </row>
    <row r="34" spans="2:102" x14ac:dyDescent="0.25">
      <c r="C34" s="1">
        <v>29</v>
      </c>
      <c r="D34" s="1">
        <v>10</v>
      </c>
      <c r="E34" t="str">
        <f t="shared" si="0"/>
        <v>Tous</v>
      </c>
    </row>
    <row r="35" spans="2:102" x14ac:dyDescent="0.25">
      <c r="C35" s="1">
        <v>30</v>
      </c>
      <c r="D35" s="1">
        <v>11</v>
      </c>
      <c r="E35" t="str">
        <f t="shared" si="0"/>
        <v>Tous</v>
      </c>
    </row>
    <row r="36" spans="2:102" x14ac:dyDescent="0.25">
      <c r="C36" s="1">
        <v>31</v>
      </c>
      <c r="D36" s="1">
        <v>12</v>
      </c>
      <c r="E36" t="str">
        <f t="shared" si="0"/>
        <v>Tous</v>
      </c>
    </row>
    <row r="37" spans="2:102" x14ac:dyDescent="0.25">
      <c r="C37" s="1">
        <v>32</v>
      </c>
      <c r="D37" s="1">
        <v>13</v>
      </c>
      <c r="E37" t="str">
        <f t="shared" si="0"/>
        <v>Tous</v>
      </c>
    </row>
    <row r="38" spans="2:102" x14ac:dyDescent="0.25">
      <c r="C38" s="1">
        <v>33</v>
      </c>
      <c r="D38" s="1">
        <v>14</v>
      </c>
      <c r="E38" t="str">
        <f t="shared" ref="E38:E69" si="1">Tous</f>
        <v>Tous</v>
      </c>
    </row>
    <row r="39" spans="2:102" x14ac:dyDescent="0.25">
      <c r="C39" s="1">
        <v>34</v>
      </c>
      <c r="D39" s="1">
        <v>15</v>
      </c>
      <c r="E39" t="str">
        <f t="shared" si="1"/>
        <v>Tous</v>
      </c>
    </row>
    <row r="40" spans="2:102" x14ac:dyDescent="0.25">
      <c r="C40" s="1">
        <v>35</v>
      </c>
      <c r="D40" s="1">
        <v>16</v>
      </c>
      <c r="E40" t="str">
        <f t="shared" si="1"/>
        <v>Tous</v>
      </c>
    </row>
    <row r="41" spans="2:102" x14ac:dyDescent="0.25">
      <c r="C41" s="1">
        <v>36</v>
      </c>
      <c r="D41" s="1">
        <v>17</v>
      </c>
      <c r="E41" t="str">
        <f t="shared" si="1"/>
        <v>Tous</v>
      </c>
    </row>
    <row r="42" spans="2:102" x14ac:dyDescent="0.25">
      <c r="C42" s="1">
        <v>37</v>
      </c>
      <c r="D42" s="1">
        <v>18</v>
      </c>
      <c r="E42" t="str">
        <f t="shared" si="1"/>
        <v>Tous</v>
      </c>
    </row>
    <row r="43" spans="2:102" x14ac:dyDescent="0.25">
      <c r="C43" s="1">
        <v>38</v>
      </c>
      <c r="D43" s="1">
        <v>19</v>
      </c>
      <c r="E43" t="str">
        <f t="shared" si="1"/>
        <v>Tous</v>
      </c>
      <c r="G43" s="2" t="s">
        <v>145</v>
      </c>
      <c r="H43" s="2" t="s">
        <v>145</v>
      </c>
      <c r="BY43" s="31" t="s">
        <v>145</v>
      </c>
      <c r="BZ43" s="2" t="s">
        <v>145</v>
      </c>
      <c r="CA43" s="2" t="s">
        <v>145</v>
      </c>
      <c r="CB43" s="2" t="s">
        <v>145</v>
      </c>
      <c r="CC43" s="2" t="s">
        <v>145</v>
      </c>
      <c r="CD43" s="2" t="s">
        <v>145</v>
      </c>
      <c r="CE43" s="2" t="s">
        <v>145</v>
      </c>
      <c r="CR43" s="31" t="s">
        <v>145</v>
      </c>
      <c r="CS43" s="2" t="s">
        <v>145</v>
      </c>
      <c r="CT43" s="2" t="s">
        <v>145</v>
      </c>
      <c r="CU43" s="2" t="s">
        <v>145</v>
      </c>
      <c r="CV43" s="2" t="s">
        <v>145</v>
      </c>
      <c r="CW43" s="2" t="s">
        <v>145</v>
      </c>
    </row>
    <row r="44" spans="2:102" s="10" customFormat="1" x14ac:dyDescent="0.25">
      <c r="B44" s="21">
        <v>3</v>
      </c>
      <c r="C44" s="21">
        <v>39</v>
      </c>
      <c r="D44" s="21">
        <v>1</v>
      </c>
      <c r="E44" s="10" t="str">
        <f t="shared" si="1"/>
        <v>Tous</v>
      </c>
      <c r="G44" s="19" t="s">
        <v>145</v>
      </c>
      <c r="H44" s="19" t="s">
        <v>145</v>
      </c>
      <c r="I44" s="32" t="s">
        <v>145</v>
      </c>
      <c r="J44" s="19" t="s">
        <v>145</v>
      </c>
      <c r="K44" s="19" t="s">
        <v>145</v>
      </c>
      <c r="L44" s="19" t="s">
        <v>145</v>
      </c>
      <c r="M44" s="19" t="s">
        <v>145</v>
      </c>
      <c r="N44" s="19" t="s">
        <v>145</v>
      </c>
      <c r="O44" s="19" t="s">
        <v>145</v>
      </c>
      <c r="P44" s="19" t="s">
        <v>145</v>
      </c>
      <c r="Q44" s="19" t="s">
        <v>145</v>
      </c>
      <c r="R44" s="19" t="s">
        <v>145</v>
      </c>
      <c r="S44" s="19" t="s">
        <v>145</v>
      </c>
      <c r="T44" s="19" t="s">
        <v>145</v>
      </c>
      <c r="U44" s="19" t="s">
        <v>145</v>
      </c>
      <c r="V44" s="19" t="s">
        <v>145</v>
      </c>
      <c r="W44" s="19" t="s">
        <v>145</v>
      </c>
      <c r="X44" s="19" t="s">
        <v>145</v>
      </c>
      <c r="Y44" s="19" t="s">
        <v>145</v>
      </c>
      <c r="Z44" s="19" t="s">
        <v>145</v>
      </c>
      <c r="AA44" s="32" t="s">
        <v>145</v>
      </c>
      <c r="AB44" s="19" t="s">
        <v>145</v>
      </c>
      <c r="AC44" s="19" t="s">
        <v>145</v>
      </c>
      <c r="AD44" s="19" t="s">
        <v>145</v>
      </c>
      <c r="AE44" s="19" t="s">
        <v>145</v>
      </c>
      <c r="AF44" s="19" t="s">
        <v>145</v>
      </c>
      <c r="AG44" s="19" t="s">
        <v>145</v>
      </c>
      <c r="AH44" s="19" t="s">
        <v>145</v>
      </c>
      <c r="AI44" s="19" t="s">
        <v>145</v>
      </c>
      <c r="AJ44" s="19" t="s">
        <v>145</v>
      </c>
      <c r="AK44" s="19" t="s">
        <v>145</v>
      </c>
      <c r="AL44" s="19" t="s">
        <v>145</v>
      </c>
      <c r="AM44" s="19" t="s">
        <v>145</v>
      </c>
      <c r="AN44" s="19" t="s">
        <v>145</v>
      </c>
      <c r="AO44" s="19" t="s">
        <v>145</v>
      </c>
      <c r="AP44" s="19" t="s">
        <v>145</v>
      </c>
      <c r="AQ44" s="19" t="s">
        <v>145</v>
      </c>
      <c r="AR44" s="19" t="s">
        <v>145</v>
      </c>
      <c r="AS44" s="32" t="s">
        <v>145</v>
      </c>
      <c r="AT44" s="19" t="s">
        <v>145</v>
      </c>
      <c r="AU44" s="19" t="s">
        <v>145</v>
      </c>
      <c r="AV44" s="19" t="s">
        <v>145</v>
      </c>
      <c r="AW44" s="19" t="s">
        <v>145</v>
      </c>
      <c r="AX44" s="19" t="s">
        <v>145</v>
      </c>
      <c r="AY44" s="19" t="s">
        <v>145</v>
      </c>
      <c r="AZ44" s="19" t="s">
        <v>145</v>
      </c>
      <c r="BA44" s="19" t="s">
        <v>145</v>
      </c>
      <c r="BB44" s="19" t="s">
        <v>145</v>
      </c>
      <c r="BC44" s="19" t="s">
        <v>145</v>
      </c>
      <c r="BD44" s="19" t="s">
        <v>145</v>
      </c>
      <c r="BE44" s="19" t="s">
        <v>145</v>
      </c>
      <c r="BF44" s="19" t="s">
        <v>145</v>
      </c>
      <c r="BG44" s="19" t="s">
        <v>145</v>
      </c>
      <c r="BH44" s="19" t="s">
        <v>145</v>
      </c>
      <c r="BI44" s="19" t="s">
        <v>145</v>
      </c>
      <c r="BJ44" s="19" t="s">
        <v>145</v>
      </c>
      <c r="BK44" s="32" t="s">
        <v>145</v>
      </c>
      <c r="BL44" s="19" t="s">
        <v>145</v>
      </c>
      <c r="BM44" s="19" t="s">
        <v>145</v>
      </c>
      <c r="BN44" s="19" t="s">
        <v>145</v>
      </c>
      <c r="BO44" s="19" t="s">
        <v>145</v>
      </c>
      <c r="BP44" s="19" t="s">
        <v>145</v>
      </c>
      <c r="BQ44" s="19" t="s">
        <v>145</v>
      </c>
      <c r="BR44" s="32" t="s">
        <v>145</v>
      </c>
      <c r="BS44" s="19" t="s">
        <v>145</v>
      </c>
      <c r="BT44" s="19" t="s">
        <v>145</v>
      </c>
      <c r="BU44" s="19" t="s">
        <v>145</v>
      </c>
      <c r="BV44" s="19" t="s">
        <v>145</v>
      </c>
      <c r="BW44" s="19" t="s">
        <v>145</v>
      </c>
      <c r="BX44" s="19" t="s">
        <v>145</v>
      </c>
      <c r="BY44" s="32" t="s">
        <v>145</v>
      </c>
      <c r="BZ44" s="19" t="s">
        <v>145</v>
      </c>
      <c r="CA44" s="19" t="s">
        <v>145</v>
      </c>
      <c r="CB44" s="19" t="s">
        <v>145</v>
      </c>
      <c r="CC44" s="19" t="s">
        <v>145</v>
      </c>
      <c r="CD44" s="19" t="s">
        <v>145</v>
      </c>
      <c r="CE44" s="19" t="s">
        <v>145</v>
      </c>
      <c r="CF44" s="32" t="s">
        <v>145</v>
      </c>
      <c r="CG44" s="19" t="s">
        <v>145</v>
      </c>
      <c r="CH44" s="19" t="s">
        <v>145</v>
      </c>
      <c r="CI44" s="19" t="s">
        <v>145</v>
      </c>
      <c r="CJ44" s="19" t="s">
        <v>145</v>
      </c>
      <c r="CK44" s="19" t="s">
        <v>145</v>
      </c>
      <c r="CL44" s="32" t="s">
        <v>145</v>
      </c>
      <c r="CM44" s="19" t="s">
        <v>145</v>
      </c>
      <c r="CN44" s="19" t="s">
        <v>145</v>
      </c>
      <c r="CO44" s="19" t="s">
        <v>145</v>
      </c>
      <c r="CP44" s="19" t="s">
        <v>145</v>
      </c>
      <c r="CQ44" s="19" t="s">
        <v>145</v>
      </c>
      <c r="CR44" s="32" t="s">
        <v>145</v>
      </c>
      <c r="CS44" s="19" t="s">
        <v>145</v>
      </c>
      <c r="CT44" s="19" t="s">
        <v>145</v>
      </c>
      <c r="CU44" s="19" t="s">
        <v>145</v>
      </c>
      <c r="CV44" s="19" t="s">
        <v>145</v>
      </c>
      <c r="CW44" s="19" t="s">
        <v>145</v>
      </c>
      <c r="CX44" s="50"/>
    </row>
    <row r="45" spans="2:102" x14ac:dyDescent="0.25">
      <c r="C45" s="1">
        <v>40</v>
      </c>
      <c r="D45" s="1">
        <v>2</v>
      </c>
      <c r="E45" t="str">
        <f t="shared" si="1"/>
        <v>Tous</v>
      </c>
    </row>
    <row r="46" spans="2:102" x14ac:dyDescent="0.25">
      <c r="C46" s="1">
        <v>41</v>
      </c>
      <c r="D46" s="1">
        <v>3</v>
      </c>
      <c r="E46" t="str">
        <f t="shared" si="1"/>
        <v>Tous</v>
      </c>
    </row>
    <row r="47" spans="2:102" x14ac:dyDescent="0.25">
      <c r="C47" s="1">
        <v>42</v>
      </c>
      <c r="D47" s="1">
        <v>4</v>
      </c>
      <c r="E47" t="str">
        <f t="shared" si="1"/>
        <v>Tous</v>
      </c>
    </row>
    <row r="48" spans="2:102" x14ac:dyDescent="0.25">
      <c r="C48" s="1">
        <v>43</v>
      </c>
      <c r="D48" s="1">
        <v>5</v>
      </c>
      <c r="E48" t="str">
        <f t="shared" si="1"/>
        <v>Tous</v>
      </c>
    </row>
    <row r="49" spans="2:102" x14ac:dyDescent="0.25">
      <c r="C49" s="1">
        <v>44</v>
      </c>
      <c r="D49" s="1">
        <v>6</v>
      </c>
      <c r="E49" t="str">
        <f t="shared" si="1"/>
        <v>Tous</v>
      </c>
    </row>
    <row r="50" spans="2:102" x14ac:dyDescent="0.25">
      <c r="C50" s="1">
        <v>45</v>
      </c>
      <c r="D50" s="1">
        <v>7</v>
      </c>
      <c r="E50" t="str">
        <f t="shared" si="1"/>
        <v>Tous</v>
      </c>
    </row>
    <row r="51" spans="2:102" x14ac:dyDescent="0.25">
      <c r="C51" s="1">
        <v>46</v>
      </c>
      <c r="D51" s="1">
        <v>8</v>
      </c>
      <c r="E51" t="str">
        <f t="shared" si="1"/>
        <v>Tous</v>
      </c>
    </row>
    <row r="52" spans="2:102" x14ac:dyDescent="0.25">
      <c r="C52" s="1">
        <v>47</v>
      </c>
      <c r="D52" s="1">
        <v>9</v>
      </c>
      <c r="E52" t="str">
        <f t="shared" si="1"/>
        <v>Tous</v>
      </c>
    </row>
    <row r="53" spans="2:102" x14ac:dyDescent="0.25">
      <c r="C53" s="1">
        <v>48</v>
      </c>
      <c r="D53" s="1">
        <v>10</v>
      </c>
      <c r="E53" t="str">
        <f t="shared" si="1"/>
        <v>Tous</v>
      </c>
    </row>
    <row r="54" spans="2:102" x14ac:dyDescent="0.25">
      <c r="C54" s="1">
        <v>49</v>
      </c>
      <c r="D54" s="1">
        <v>11</v>
      </c>
      <c r="E54" t="str">
        <f t="shared" si="1"/>
        <v>Tous</v>
      </c>
    </row>
    <row r="55" spans="2:102" x14ac:dyDescent="0.25">
      <c r="C55" s="1">
        <v>50</v>
      </c>
      <c r="D55" s="1">
        <v>12</v>
      </c>
      <c r="E55" t="str">
        <f t="shared" si="1"/>
        <v>Tous</v>
      </c>
    </row>
    <row r="56" spans="2:102" x14ac:dyDescent="0.25">
      <c r="C56" s="1">
        <v>51</v>
      </c>
      <c r="D56" s="1">
        <v>13</v>
      </c>
      <c r="E56" t="str">
        <f t="shared" si="1"/>
        <v>Tous</v>
      </c>
    </row>
    <row r="57" spans="2:102" x14ac:dyDescent="0.25">
      <c r="C57" s="1">
        <v>52</v>
      </c>
      <c r="D57" s="1">
        <v>14</v>
      </c>
      <c r="E57" t="str">
        <f t="shared" si="1"/>
        <v>Tous</v>
      </c>
    </row>
    <row r="58" spans="2:102" x14ac:dyDescent="0.25">
      <c r="C58" s="1">
        <v>53</v>
      </c>
      <c r="D58" s="1">
        <v>15</v>
      </c>
      <c r="E58" t="str">
        <f t="shared" si="1"/>
        <v>Tous</v>
      </c>
    </row>
    <row r="59" spans="2:102" x14ac:dyDescent="0.25">
      <c r="C59" s="1">
        <v>54</v>
      </c>
      <c r="D59" s="1">
        <v>16</v>
      </c>
      <c r="E59" t="str">
        <f t="shared" si="1"/>
        <v>Tous</v>
      </c>
    </row>
    <row r="60" spans="2:102" x14ac:dyDescent="0.25">
      <c r="C60" s="1">
        <v>55</v>
      </c>
      <c r="D60" s="1">
        <v>17</v>
      </c>
      <c r="E60" t="str">
        <f t="shared" si="1"/>
        <v>Tous</v>
      </c>
    </row>
    <row r="61" spans="2:102" x14ac:dyDescent="0.25">
      <c r="C61" s="1">
        <v>56</v>
      </c>
      <c r="D61" s="1">
        <v>18</v>
      </c>
      <c r="E61" t="str">
        <f t="shared" si="1"/>
        <v>Tous</v>
      </c>
    </row>
    <row r="62" spans="2:102" x14ac:dyDescent="0.25">
      <c r="C62" s="1">
        <v>57</v>
      </c>
      <c r="D62" s="1">
        <v>19</v>
      </c>
      <c r="E62" t="str">
        <f t="shared" si="1"/>
        <v>Tous</v>
      </c>
    </row>
    <row r="63" spans="2:102" s="10" customFormat="1" x14ac:dyDescent="0.25">
      <c r="B63" s="21">
        <v>4</v>
      </c>
      <c r="C63" s="21">
        <v>58</v>
      </c>
      <c r="D63" s="21">
        <v>1</v>
      </c>
      <c r="E63" s="10" t="str">
        <f t="shared" si="1"/>
        <v>Tous</v>
      </c>
      <c r="G63" s="19"/>
      <c r="H63" s="19"/>
      <c r="I63" s="32"/>
      <c r="J63" s="19"/>
      <c r="K63" s="19"/>
      <c r="L63" s="19"/>
      <c r="M63" s="19"/>
      <c r="N63" s="19"/>
      <c r="O63" s="19"/>
      <c r="P63" s="19"/>
      <c r="Q63" s="19"/>
      <c r="R63" s="19"/>
      <c r="S63" s="19"/>
      <c r="T63" s="19"/>
      <c r="U63" s="19"/>
      <c r="V63" s="19"/>
      <c r="W63" s="19"/>
      <c r="X63" s="19"/>
      <c r="Y63" s="19"/>
      <c r="Z63" s="19"/>
      <c r="AA63" s="32"/>
      <c r="AB63" s="19"/>
      <c r="AC63" s="19"/>
      <c r="AD63" s="19"/>
      <c r="AE63" s="19"/>
      <c r="AF63" s="19"/>
      <c r="AG63" s="19"/>
      <c r="AH63" s="19"/>
      <c r="AI63" s="19"/>
      <c r="AJ63" s="19"/>
      <c r="AK63" s="19"/>
      <c r="AL63" s="19"/>
      <c r="AM63" s="19"/>
      <c r="AN63" s="19"/>
      <c r="AO63" s="19"/>
      <c r="AP63" s="19"/>
      <c r="AQ63" s="19"/>
      <c r="AR63" s="19"/>
      <c r="AS63" s="32"/>
      <c r="AT63" s="19"/>
      <c r="AU63" s="19"/>
      <c r="AV63" s="19"/>
      <c r="AW63" s="19"/>
      <c r="AX63" s="19"/>
      <c r="AY63" s="19"/>
      <c r="AZ63" s="19"/>
      <c r="BA63" s="19"/>
      <c r="BB63" s="19"/>
      <c r="BC63" s="19"/>
      <c r="BD63" s="19"/>
      <c r="BE63" s="19"/>
      <c r="BF63" s="19"/>
      <c r="BG63" s="19"/>
      <c r="BH63" s="19"/>
      <c r="BI63" s="19"/>
      <c r="BJ63" s="19"/>
      <c r="BK63" s="32"/>
      <c r="BL63" s="19"/>
      <c r="BM63" s="19"/>
      <c r="BN63" s="19"/>
      <c r="BO63" s="19"/>
      <c r="BP63" s="19"/>
      <c r="BQ63" s="19"/>
      <c r="BR63" s="32"/>
      <c r="BS63" s="19"/>
      <c r="BT63" s="19"/>
      <c r="BU63" s="19"/>
      <c r="BV63" s="19"/>
      <c r="BW63" s="19"/>
      <c r="BX63" s="19"/>
      <c r="BY63" s="32"/>
      <c r="BZ63" s="19"/>
      <c r="CA63" s="19"/>
      <c r="CB63" s="19"/>
      <c r="CC63" s="19"/>
      <c r="CD63" s="19"/>
      <c r="CE63" s="19"/>
      <c r="CF63" s="32"/>
      <c r="CG63" s="19"/>
      <c r="CH63" s="19"/>
      <c r="CI63" s="19"/>
      <c r="CJ63" s="19"/>
      <c r="CK63" s="19"/>
      <c r="CL63" s="32"/>
      <c r="CM63" s="19"/>
      <c r="CN63" s="19"/>
      <c r="CO63" s="19"/>
      <c r="CP63" s="19"/>
      <c r="CQ63" s="19"/>
      <c r="CR63" s="32"/>
      <c r="CS63" s="19"/>
      <c r="CT63" s="19"/>
      <c r="CU63" s="19"/>
      <c r="CV63" s="19"/>
      <c r="CW63" s="19"/>
      <c r="CX63" s="50"/>
    </row>
    <row r="64" spans="2:102" x14ac:dyDescent="0.25">
      <c r="C64" s="1">
        <v>59</v>
      </c>
      <c r="D64" s="1">
        <v>2</v>
      </c>
      <c r="E64" t="str">
        <f t="shared" si="1"/>
        <v>Tous</v>
      </c>
      <c r="BK64" s="31" t="s">
        <v>145</v>
      </c>
      <c r="BL64" s="2" t="s">
        <v>145</v>
      </c>
      <c r="BM64" s="2" t="s">
        <v>145</v>
      </c>
      <c r="BN64" s="2" t="s">
        <v>145</v>
      </c>
      <c r="BO64" s="2" t="s">
        <v>145</v>
      </c>
      <c r="BP64" s="2" t="s">
        <v>145</v>
      </c>
      <c r="BQ64" s="2" t="s">
        <v>145</v>
      </c>
      <c r="BR64" s="31" t="s">
        <v>145</v>
      </c>
      <c r="BS64" s="2" t="s">
        <v>145</v>
      </c>
      <c r="BT64" s="2" t="s">
        <v>145</v>
      </c>
      <c r="BU64" s="2" t="s">
        <v>145</v>
      </c>
      <c r="BV64" s="2" t="s">
        <v>145</v>
      </c>
      <c r="BW64" s="2" t="s">
        <v>145</v>
      </c>
      <c r="BX64" s="2" t="s">
        <v>145</v>
      </c>
      <c r="BY64" s="31" t="s">
        <v>145</v>
      </c>
      <c r="BZ64" s="2" t="s">
        <v>145</v>
      </c>
      <c r="CA64" s="2" t="s">
        <v>145</v>
      </c>
      <c r="CB64" s="2" t="s">
        <v>145</v>
      </c>
      <c r="CC64" s="2" t="s">
        <v>145</v>
      </c>
      <c r="CD64" s="2" t="s">
        <v>145</v>
      </c>
      <c r="CE64" s="2" t="s">
        <v>145</v>
      </c>
      <c r="CF64" s="31" t="s">
        <v>145</v>
      </c>
      <c r="CG64" s="2" t="s">
        <v>145</v>
      </c>
      <c r="CH64" s="2" t="s">
        <v>145</v>
      </c>
      <c r="CI64" s="2" t="s">
        <v>145</v>
      </c>
      <c r="CJ64" s="2" t="s">
        <v>145</v>
      </c>
      <c r="CK64" s="2" t="s">
        <v>145</v>
      </c>
      <c r="CL64" s="31" t="s">
        <v>145</v>
      </c>
      <c r="CM64" s="2" t="s">
        <v>145</v>
      </c>
      <c r="CN64" s="2" t="s">
        <v>145</v>
      </c>
      <c r="CO64" s="2" t="s">
        <v>145</v>
      </c>
      <c r="CP64" s="2" t="s">
        <v>145</v>
      </c>
      <c r="CQ64" s="2" t="s">
        <v>145</v>
      </c>
      <c r="CR64" s="31" t="s">
        <v>145</v>
      </c>
      <c r="CS64" s="2" t="s">
        <v>145</v>
      </c>
      <c r="CT64" s="2" t="s">
        <v>145</v>
      </c>
      <c r="CU64" s="2" t="s">
        <v>145</v>
      </c>
      <c r="CV64" s="2" t="s">
        <v>145</v>
      </c>
      <c r="CW64" s="2" t="s">
        <v>145</v>
      </c>
    </row>
    <row r="65" spans="3:95" x14ac:dyDescent="0.25">
      <c r="C65" s="1">
        <v>60</v>
      </c>
      <c r="D65" s="1">
        <v>3</v>
      </c>
      <c r="E65" t="str">
        <f t="shared" si="1"/>
        <v>Tous</v>
      </c>
    </row>
    <row r="66" spans="3:95" x14ac:dyDescent="0.25">
      <c r="C66" s="1">
        <v>61</v>
      </c>
      <c r="D66" s="1">
        <v>4</v>
      </c>
      <c r="E66" t="str">
        <f t="shared" si="1"/>
        <v>Tous</v>
      </c>
    </row>
    <row r="67" spans="3:95" x14ac:dyDescent="0.25">
      <c r="C67" s="1">
        <v>62</v>
      </c>
      <c r="D67" s="1">
        <v>5</v>
      </c>
      <c r="E67" t="str">
        <f t="shared" si="1"/>
        <v>Tous</v>
      </c>
      <c r="I67" s="31" t="s">
        <v>145</v>
      </c>
      <c r="J67" s="16" t="s">
        <v>145</v>
      </c>
      <c r="K67" s="16" t="s">
        <v>145</v>
      </c>
      <c r="L67" s="16" t="s">
        <v>145</v>
      </c>
      <c r="M67" s="16" t="s">
        <v>145</v>
      </c>
      <c r="N67" s="16" t="s">
        <v>145</v>
      </c>
      <c r="O67" s="2" t="s">
        <v>145</v>
      </c>
      <c r="P67" s="2" t="s">
        <v>145</v>
      </c>
      <c r="Q67" s="2" t="s">
        <v>145</v>
      </c>
      <c r="R67" s="2" t="s">
        <v>145</v>
      </c>
      <c r="S67" s="2" t="s">
        <v>145</v>
      </c>
      <c r="T67" s="2" t="s">
        <v>145</v>
      </c>
      <c r="U67" s="2" t="s">
        <v>145</v>
      </c>
      <c r="V67" s="2" t="s">
        <v>145</v>
      </c>
      <c r="W67" s="2" t="s">
        <v>145</v>
      </c>
      <c r="X67" s="2" t="s">
        <v>145</v>
      </c>
      <c r="Y67" s="2" t="s">
        <v>145</v>
      </c>
      <c r="Z67" s="2" t="s">
        <v>145</v>
      </c>
      <c r="AA67" s="31" t="s">
        <v>145</v>
      </c>
      <c r="AB67" s="16" t="s">
        <v>145</v>
      </c>
      <c r="AC67" s="16" t="s">
        <v>145</v>
      </c>
      <c r="AD67" s="16" t="s">
        <v>145</v>
      </c>
      <c r="AE67" s="16" t="s">
        <v>145</v>
      </c>
      <c r="AF67" s="16" t="s">
        <v>145</v>
      </c>
      <c r="AG67" s="2" t="s">
        <v>145</v>
      </c>
      <c r="AH67" s="2" t="s">
        <v>145</v>
      </c>
      <c r="AI67" s="2" t="s">
        <v>145</v>
      </c>
      <c r="AJ67" s="2" t="s">
        <v>145</v>
      </c>
      <c r="AK67" s="2" t="s">
        <v>145</v>
      </c>
      <c r="AL67" s="2" t="s">
        <v>145</v>
      </c>
      <c r="AM67" s="2" t="s">
        <v>145</v>
      </c>
      <c r="AN67" s="2" t="s">
        <v>145</v>
      </c>
      <c r="AO67" s="2" t="s">
        <v>145</v>
      </c>
      <c r="AP67" s="2" t="s">
        <v>145</v>
      </c>
      <c r="AQ67" s="2" t="s">
        <v>145</v>
      </c>
      <c r="AR67" s="2" t="s">
        <v>145</v>
      </c>
      <c r="AS67" s="31" t="s">
        <v>145</v>
      </c>
      <c r="AT67" s="16" t="s">
        <v>145</v>
      </c>
      <c r="AU67" s="16" t="s">
        <v>145</v>
      </c>
      <c r="AV67" s="16" t="s">
        <v>145</v>
      </c>
      <c r="AW67" s="16" t="s">
        <v>145</v>
      </c>
      <c r="AX67" s="16" t="s">
        <v>145</v>
      </c>
      <c r="AY67" s="2" t="s">
        <v>145</v>
      </c>
      <c r="AZ67" s="2" t="s">
        <v>145</v>
      </c>
      <c r="BA67" s="2" t="s">
        <v>145</v>
      </c>
      <c r="BB67" s="2" t="s">
        <v>145</v>
      </c>
      <c r="BC67" s="2" t="s">
        <v>145</v>
      </c>
      <c r="BD67" s="2" t="s">
        <v>145</v>
      </c>
      <c r="BE67" s="2" t="s">
        <v>145</v>
      </c>
      <c r="BF67" s="2" t="s">
        <v>145</v>
      </c>
      <c r="BG67" s="2" t="s">
        <v>145</v>
      </c>
      <c r="BH67" s="2" t="s">
        <v>145</v>
      </c>
      <c r="BI67" s="2" t="s">
        <v>145</v>
      </c>
      <c r="BJ67" s="2" t="s">
        <v>145</v>
      </c>
    </row>
    <row r="68" spans="3:95" x14ac:dyDescent="0.25">
      <c r="C68" s="1">
        <v>63</v>
      </c>
      <c r="D68" s="1">
        <v>6</v>
      </c>
      <c r="E68" t="str">
        <f t="shared" si="1"/>
        <v>Tous</v>
      </c>
      <c r="G68" s="2" t="s">
        <v>145</v>
      </c>
      <c r="H68" s="2" t="s">
        <v>145</v>
      </c>
      <c r="I68" s="31" t="s">
        <v>145</v>
      </c>
      <c r="J68" s="16" t="s">
        <v>145</v>
      </c>
      <c r="K68" s="16" t="s">
        <v>145</v>
      </c>
      <c r="L68" s="16" t="s">
        <v>145</v>
      </c>
      <c r="M68" s="16" t="s">
        <v>145</v>
      </c>
      <c r="N68" s="16" t="s">
        <v>145</v>
      </c>
      <c r="O68" s="2" t="s">
        <v>145</v>
      </c>
      <c r="P68" s="2" t="s">
        <v>145</v>
      </c>
      <c r="Q68" s="2" t="s">
        <v>145</v>
      </c>
      <c r="R68" s="2" t="s">
        <v>145</v>
      </c>
      <c r="S68" s="2" t="s">
        <v>145</v>
      </c>
      <c r="T68" s="2" t="s">
        <v>145</v>
      </c>
      <c r="U68" s="2" t="s">
        <v>145</v>
      </c>
      <c r="V68" s="2" t="s">
        <v>145</v>
      </c>
      <c r="W68" s="2" t="s">
        <v>145</v>
      </c>
      <c r="X68" s="2" t="s">
        <v>145</v>
      </c>
      <c r="Y68" s="2" t="s">
        <v>145</v>
      </c>
      <c r="Z68" s="2" t="s">
        <v>145</v>
      </c>
      <c r="AA68" s="31" t="s">
        <v>145</v>
      </c>
      <c r="AB68" s="16" t="s">
        <v>145</v>
      </c>
      <c r="AC68" s="16" t="s">
        <v>145</v>
      </c>
      <c r="AD68" s="16" t="s">
        <v>145</v>
      </c>
      <c r="AE68" s="16" t="s">
        <v>145</v>
      </c>
      <c r="AF68" s="16" t="s">
        <v>145</v>
      </c>
      <c r="AG68" s="2" t="s">
        <v>145</v>
      </c>
      <c r="AH68" s="2" t="s">
        <v>145</v>
      </c>
      <c r="AI68" s="2" t="s">
        <v>145</v>
      </c>
      <c r="AJ68" s="2" t="s">
        <v>145</v>
      </c>
      <c r="AK68" s="2" t="s">
        <v>145</v>
      </c>
      <c r="AL68" s="2" t="s">
        <v>145</v>
      </c>
      <c r="AM68" s="2" t="s">
        <v>145</v>
      </c>
      <c r="AN68" s="2" t="s">
        <v>145</v>
      </c>
      <c r="AO68" s="2" t="s">
        <v>145</v>
      </c>
      <c r="AP68" s="2" t="s">
        <v>145</v>
      </c>
      <c r="AQ68" s="2" t="s">
        <v>145</v>
      </c>
      <c r="AR68" s="2" t="s">
        <v>145</v>
      </c>
      <c r="AS68" s="31" t="s">
        <v>145</v>
      </c>
      <c r="AT68" s="16" t="s">
        <v>145</v>
      </c>
      <c r="AU68" s="16" t="s">
        <v>145</v>
      </c>
      <c r="AV68" s="16" t="s">
        <v>145</v>
      </c>
      <c r="AW68" s="16" t="s">
        <v>145</v>
      </c>
      <c r="AX68" s="16" t="s">
        <v>145</v>
      </c>
      <c r="AY68" s="2" t="s">
        <v>145</v>
      </c>
      <c r="AZ68" s="2" t="s">
        <v>145</v>
      </c>
      <c r="BA68" s="2" t="s">
        <v>145</v>
      </c>
      <c r="BB68" s="2" t="s">
        <v>145</v>
      </c>
      <c r="BC68" s="2" t="s">
        <v>145</v>
      </c>
      <c r="BD68" s="2" t="s">
        <v>145</v>
      </c>
      <c r="BE68" s="2" t="s">
        <v>145</v>
      </c>
      <c r="BF68" s="2" t="s">
        <v>145</v>
      </c>
      <c r="BG68" s="2" t="s">
        <v>145</v>
      </c>
      <c r="BH68" s="2" t="s">
        <v>145</v>
      </c>
      <c r="BI68" s="2" t="s">
        <v>145</v>
      </c>
      <c r="BJ68" s="2" t="s">
        <v>145</v>
      </c>
      <c r="BK68" s="31" t="s">
        <v>145</v>
      </c>
      <c r="BL68" s="2" t="s">
        <v>145</v>
      </c>
      <c r="BM68" s="2" t="s">
        <v>145</v>
      </c>
      <c r="BN68" s="2" t="s">
        <v>145</v>
      </c>
      <c r="BO68" s="2" t="s">
        <v>145</v>
      </c>
      <c r="BP68" s="2" t="s">
        <v>145</v>
      </c>
      <c r="BQ68" s="2" t="s">
        <v>145</v>
      </c>
      <c r="BR68" s="31" t="s">
        <v>145</v>
      </c>
      <c r="BS68" s="2" t="s">
        <v>145</v>
      </c>
      <c r="BT68" s="2" t="s">
        <v>145</v>
      </c>
      <c r="BU68" s="2" t="s">
        <v>145</v>
      </c>
      <c r="BV68" s="2" t="s">
        <v>145</v>
      </c>
      <c r="BW68" s="2" t="s">
        <v>145</v>
      </c>
      <c r="BX68" s="2" t="s">
        <v>145</v>
      </c>
      <c r="CF68" s="31" t="s">
        <v>145</v>
      </c>
      <c r="CG68" s="2" t="s">
        <v>145</v>
      </c>
      <c r="CH68" s="2" t="s">
        <v>145</v>
      </c>
      <c r="CI68" s="2" t="s">
        <v>145</v>
      </c>
      <c r="CJ68" s="2" t="s">
        <v>145</v>
      </c>
      <c r="CK68" s="2" t="s">
        <v>145</v>
      </c>
      <c r="CL68" s="31" t="s">
        <v>145</v>
      </c>
      <c r="CM68" s="2" t="s">
        <v>145</v>
      </c>
      <c r="CN68" s="2" t="s">
        <v>145</v>
      </c>
      <c r="CO68" s="2" t="s">
        <v>145</v>
      </c>
      <c r="CP68" s="2" t="s">
        <v>145</v>
      </c>
      <c r="CQ68" s="2" t="s">
        <v>145</v>
      </c>
    </row>
    <row r="69" spans="3:95" x14ac:dyDescent="0.25">
      <c r="C69" s="1">
        <v>64</v>
      </c>
      <c r="D69" s="1">
        <v>7</v>
      </c>
      <c r="E69" t="str">
        <f t="shared" si="1"/>
        <v>Tous</v>
      </c>
    </row>
    <row r="70" spans="3:95" x14ac:dyDescent="0.25">
      <c r="C70" s="1">
        <v>65</v>
      </c>
      <c r="D70" s="1">
        <v>8</v>
      </c>
      <c r="E70" t="str">
        <f t="shared" ref="E70:E88" si="2">Tous</f>
        <v>Tous</v>
      </c>
    </row>
    <row r="71" spans="3:95" x14ac:dyDescent="0.25">
      <c r="C71" s="1">
        <v>66</v>
      </c>
      <c r="D71" s="1">
        <v>9</v>
      </c>
      <c r="E71" t="str">
        <f t="shared" si="2"/>
        <v>Tous</v>
      </c>
    </row>
    <row r="72" spans="3:95" x14ac:dyDescent="0.25">
      <c r="C72" s="1">
        <v>67</v>
      </c>
      <c r="D72" s="1">
        <v>10</v>
      </c>
      <c r="E72" t="str">
        <f t="shared" si="2"/>
        <v>Tous</v>
      </c>
    </row>
    <row r="73" spans="3:95" x14ac:dyDescent="0.25">
      <c r="C73" s="1">
        <v>68</v>
      </c>
      <c r="D73" s="1">
        <v>11</v>
      </c>
      <c r="E73" t="str">
        <f t="shared" si="2"/>
        <v>Tous</v>
      </c>
    </row>
    <row r="74" spans="3:95" x14ac:dyDescent="0.25">
      <c r="C74" s="1">
        <v>69</v>
      </c>
      <c r="D74" s="1">
        <v>12</v>
      </c>
      <c r="E74" t="str">
        <f t="shared" si="2"/>
        <v>Tous</v>
      </c>
    </row>
    <row r="75" spans="3:95" x14ac:dyDescent="0.25">
      <c r="C75" s="1">
        <v>70</v>
      </c>
      <c r="D75" s="1">
        <v>13</v>
      </c>
      <c r="E75" t="str">
        <f t="shared" si="2"/>
        <v>Tous</v>
      </c>
    </row>
    <row r="76" spans="3:95" x14ac:dyDescent="0.25">
      <c r="C76" s="1">
        <v>71</v>
      </c>
      <c r="D76" s="1">
        <v>14</v>
      </c>
      <c r="E76" t="str">
        <f t="shared" si="2"/>
        <v>Tous</v>
      </c>
    </row>
    <row r="77" spans="3:95" x14ac:dyDescent="0.25">
      <c r="C77" s="1">
        <v>72</v>
      </c>
      <c r="D77" s="1">
        <v>15</v>
      </c>
      <c r="E77" t="str">
        <f t="shared" si="2"/>
        <v>Tous</v>
      </c>
    </row>
    <row r="78" spans="3:95" x14ac:dyDescent="0.25">
      <c r="C78" s="1">
        <v>73</v>
      </c>
      <c r="D78" s="1">
        <v>16</v>
      </c>
      <c r="E78" t="str">
        <f t="shared" si="2"/>
        <v>Tous</v>
      </c>
    </row>
    <row r="79" spans="3:95" x14ac:dyDescent="0.25">
      <c r="C79" s="1">
        <v>74</v>
      </c>
      <c r="D79" s="1">
        <v>17</v>
      </c>
      <c r="E79" t="str">
        <f t="shared" si="2"/>
        <v>Tous</v>
      </c>
    </row>
    <row r="80" spans="3:95" x14ac:dyDescent="0.25">
      <c r="C80" s="1">
        <v>75</v>
      </c>
      <c r="D80" s="1">
        <v>18</v>
      </c>
      <c r="E80" t="str">
        <f t="shared" si="2"/>
        <v>Tous</v>
      </c>
    </row>
    <row r="81" spans="2:102" x14ac:dyDescent="0.25">
      <c r="C81" s="1">
        <v>76</v>
      </c>
      <c r="D81" s="1">
        <v>19</v>
      </c>
      <c r="E81" t="str">
        <f t="shared" si="2"/>
        <v>Tous</v>
      </c>
      <c r="G81" s="2" t="s">
        <v>145</v>
      </c>
      <c r="H81" s="2" t="s">
        <v>145</v>
      </c>
      <c r="BY81" s="31" t="s">
        <v>145</v>
      </c>
      <c r="BZ81" s="2" t="s">
        <v>145</v>
      </c>
      <c r="CA81" s="2" t="s">
        <v>145</v>
      </c>
      <c r="CB81" s="2" t="s">
        <v>145</v>
      </c>
      <c r="CC81" s="2" t="s">
        <v>145</v>
      </c>
      <c r="CD81" s="2" t="s">
        <v>145</v>
      </c>
      <c r="CE81" s="2" t="s">
        <v>145</v>
      </c>
      <c r="CR81" s="31" t="s">
        <v>145</v>
      </c>
      <c r="CS81" s="2" t="s">
        <v>145</v>
      </c>
      <c r="CT81" s="2" t="s">
        <v>145</v>
      </c>
      <c r="CU81" s="2" t="s">
        <v>145</v>
      </c>
      <c r="CV81" s="2" t="s">
        <v>145</v>
      </c>
      <c r="CW81" s="2" t="s">
        <v>145</v>
      </c>
    </row>
    <row r="82" spans="2:102" s="10" customFormat="1" x14ac:dyDescent="0.25">
      <c r="B82" s="21">
        <v>5</v>
      </c>
      <c r="C82" s="21">
        <v>77</v>
      </c>
      <c r="D82" s="21">
        <v>1</v>
      </c>
      <c r="E82" s="10" t="str">
        <f t="shared" si="2"/>
        <v>Tous</v>
      </c>
      <c r="G82" s="19"/>
      <c r="H82" s="19"/>
      <c r="I82" s="32"/>
      <c r="J82" s="19"/>
      <c r="K82" s="19"/>
      <c r="L82" s="19"/>
      <c r="M82" s="19"/>
      <c r="N82" s="19"/>
      <c r="O82" s="19"/>
      <c r="P82" s="19"/>
      <c r="Q82" s="19"/>
      <c r="R82" s="19"/>
      <c r="S82" s="19"/>
      <c r="T82" s="19"/>
      <c r="U82" s="19"/>
      <c r="V82" s="19"/>
      <c r="W82" s="19"/>
      <c r="X82" s="19"/>
      <c r="Y82" s="19"/>
      <c r="Z82" s="19"/>
      <c r="AA82" s="32"/>
      <c r="AB82" s="19"/>
      <c r="AC82" s="19"/>
      <c r="AD82" s="19"/>
      <c r="AE82" s="19"/>
      <c r="AF82" s="19"/>
      <c r="AG82" s="19"/>
      <c r="AH82" s="19"/>
      <c r="AI82" s="19"/>
      <c r="AJ82" s="19"/>
      <c r="AK82" s="19"/>
      <c r="AL82" s="19"/>
      <c r="AM82" s="19"/>
      <c r="AN82" s="19"/>
      <c r="AO82" s="19"/>
      <c r="AP82" s="19"/>
      <c r="AQ82" s="19"/>
      <c r="AR82" s="19"/>
      <c r="AS82" s="32"/>
      <c r="AT82" s="19"/>
      <c r="AU82" s="19"/>
      <c r="AV82" s="19"/>
      <c r="AW82" s="19"/>
      <c r="AX82" s="19"/>
      <c r="AY82" s="19"/>
      <c r="AZ82" s="19"/>
      <c r="BA82" s="19"/>
      <c r="BB82" s="19"/>
      <c r="BC82" s="19"/>
      <c r="BD82" s="19"/>
      <c r="BE82" s="19"/>
      <c r="BF82" s="19"/>
      <c r="BG82" s="19"/>
      <c r="BH82" s="19"/>
      <c r="BI82" s="19"/>
      <c r="BJ82" s="19"/>
      <c r="BK82" s="32"/>
      <c r="BL82" s="19"/>
      <c r="BM82" s="19"/>
      <c r="BN82" s="19"/>
      <c r="BO82" s="19"/>
      <c r="BP82" s="19"/>
      <c r="BQ82" s="19"/>
      <c r="BR82" s="32"/>
      <c r="BS82" s="19"/>
      <c r="BT82" s="19"/>
      <c r="BU82" s="19"/>
      <c r="BV82" s="19"/>
      <c r="BW82" s="19"/>
      <c r="BX82" s="19"/>
      <c r="BY82" s="32"/>
      <c r="BZ82" s="19"/>
      <c r="CA82" s="19"/>
      <c r="CB82" s="19"/>
      <c r="CC82" s="19"/>
      <c r="CD82" s="19"/>
      <c r="CE82" s="19"/>
      <c r="CF82" s="32"/>
      <c r="CG82" s="19"/>
      <c r="CH82" s="19"/>
      <c r="CI82" s="19"/>
      <c r="CJ82" s="19"/>
      <c r="CK82" s="19"/>
      <c r="CL82" s="32"/>
      <c r="CM82" s="19"/>
      <c r="CN82" s="19"/>
      <c r="CO82" s="19"/>
      <c r="CP82" s="19"/>
      <c r="CQ82" s="19"/>
      <c r="CR82" s="32"/>
      <c r="CS82" s="19"/>
      <c r="CT82" s="19"/>
      <c r="CU82" s="19"/>
      <c r="CV82" s="19"/>
      <c r="CW82" s="19"/>
      <c r="CX82" s="50"/>
    </row>
    <row r="83" spans="2:102" x14ac:dyDescent="0.25">
      <c r="C83" s="1">
        <v>78</v>
      </c>
      <c r="D83" s="1">
        <v>2</v>
      </c>
      <c r="E83" s="60" t="str">
        <f t="shared" si="2"/>
        <v>Tous</v>
      </c>
      <c r="F83" s="60"/>
    </row>
    <row r="84" spans="2:102" x14ac:dyDescent="0.25">
      <c r="C84" s="1">
        <v>79</v>
      </c>
      <c r="D84" s="1">
        <v>3</v>
      </c>
      <c r="E84" s="60" t="str">
        <f t="shared" si="2"/>
        <v>Tous</v>
      </c>
      <c r="F84" s="60"/>
    </row>
    <row r="85" spans="2:102" x14ac:dyDescent="0.25">
      <c r="C85" s="1">
        <v>80</v>
      </c>
      <c r="D85" s="1">
        <v>4</v>
      </c>
      <c r="E85" s="60" t="str">
        <f t="shared" si="2"/>
        <v>Tous</v>
      </c>
      <c r="F85" s="60"/>
    </row>
    <row r="86" spans="2:102" x14ac:dyDescent="0.25">
      <c r="C86" s="1">
        <v>81</v>
      </c>
      <c r="D86" s="1">
        <v>5</v>
      </c>
      <c r="E86" s="60" t="str">
        <f t="shared" si="2"/>
        <v>Tous</v>
      </c>
      <c r="F86" s="60"/>
    </row>
    <row r="87" spans="2:102" x14ac:dyDescent="0.25">
      <c r="C87" s="1">
        <v>82</v>
      </c>
      <c r="D87" s="1">
        <v>6</v>
      </c>
      <c r="E87" s="60" t="str">
        <f t="shared" si="2"/>
        <v>Tous</v>
      </c>
      <c r="F87" s="60"/>
    </row>
    <row r="88" spans="2:102" x14ac:dyDescent="0.25">
      <c r="C88" s="1">
        <v>83</v>
      </c>
      <c r="D88" s="1">
        <v>7</v>
      </c>
      <c r="E88" s="60" t="str">
        <f t="shared" si="2"/>
        <v>Tous</v>
      </c>
      <c r="F88" s="60"/>
    </row>
    <row r="89" spans="2:102" x14ac:dyDescent="0.25">
      <c r="C89" s="1">
        <v>84</v>
      </c>
      <c r="D89" s="1">
        <v>8</v>
      </c>
      <c r="E89" t="str">
        <f>Z_équip</f>
        <v>Dans les zones où tous les espaces secs sont équipés de capteurs</v>
      </c>
      <c r="J89" s="16" t="s">
        <v>145</v>
      </c>
      <c r="M89" s="16" t="s">
        <v>145</v>
      </c>
      <c r="N89" s="16" t="s">
        <v>145</v>
      </c>
      <c r="U89" s="2" t="s">
        <v>145</v>
      </c>
      <c r="V89" s="2" t="s">
        <v>145</v>
      </c>
      <c r="W89" s="2" t="s">
        <v>145</v>
      </c>
      <c r="X89" s="2" t="s">
        <v>145</v>
      </c>
      <c r="AB89" s="16" t="s">
        <v>145</v>
      </c>
      <c r="AE89" s="16" t="s">
        <v>145</v>
      </c>
      <c r="AF89" s="16" t="s">
        <v>145</v>
      </c>
      <c r="AM89" s="2" t="s">
        <v>145</v>
      </c>
      <c r="AN89" s="2" t="s">
        <v>145</v>
      </c>
      <c r="AO89" s="2" t="s">
        <v>145</v>
      </c>
      <c r="AP89" s="2" t="s">
        <v>145</v>
      </c>
      <c r="AT89" s="16" t="s">
        <v>145</v>
      </c>
      <c r="AW89" s="16" t="s">
        <v>145</v>
      </c>
      <c r="AX89" s="16" t="s">
        <v>145</v>
      </c>
      <c r="BE89" s="2" t="s">
        <v>145</v>
      </c>
      <c r="BF89" s="2" t="s">
        <v>145</v>
      </c>
      <c r="BG89" s="2" t="s">
        <v>145</v>
      </c>
      <c r="BH89" s="2" t="s">
        <v>145</v>
      </c>
      <c r="BK89" s="31" t="s">
        <v>145</v>
      </c>
      <c r="BL89" s="2" t="s">
        <v>145</v>
      </c>
      <c r="BM89" s="2" t="s">
        <v>145</v>
      </c>
      <c r="BN89" s="2" t="s">
        <v>145</v>
      </c>
      <c r="BO89" s="2" t="s">
        <v>145</v>
      </c>
      <c r="BP89" s="2" t="s">
        <v>145</v>
      </c>
      <c r="BR89" s="31" t="s">
        <v>145</v>
      </c>
      <c r="BS89" s="2" t="s">
        <v>145</v>
      </c>
      <c r="BT89" s="2" t="s">
        <v>145</v>
      </c>
      <c r="BU89" s="2" t="s">
        <v>145</v>
      </c>
      <c r="BV89" s="2" t="s">
        <v>145</v>
      </c>
      <c r="BW89" s="2" t="s">
        <v>145</v>
      </c>
      <c r="CF89" s="31" t="s">
        <v>145</v>
      </c>
      <c r="CG89" s="2" t="s">
        <v>145</v>
      </c>
      <c r="CH89" s="2" t="s">
        <v>145</v>
      </c>
      <c r="CI89" s="2" t="s">
        <v>145</v>
      </c>
      <c r="CJ89" s="2" t="s">
        <v>145</v>
      </c>
      <c r="CK89" s="2" t="s">
        <v>145</v>
      </c>
      <c r="CL89" s="31" t="s">
        <v>145</v>
      </c>
      <c r="CM89" s="2" t="s">
        <v>145</v>
      </c>
      <c r="CN89" s="2" t="s">
        <v>145</v>
      </c>
      <c r="CO89" s="2" t="s">
        <v>145</v>
      </c>
      <c r="CP89" s="2" t="s">
        <v>145</v>
      </c>
      <c r="CQ89" s="2" t="s">
        <v>145</v>
      </c>
    </row>
    <row r="90" spans="2:102" x14ac:dyDescent="0.25">
      <c r="C90" s="1">
        <v>85</v>
      </c>
      <c r="D90" s="1">
        <v>9</v>
      </c>
      <c r="E90" t="str">
        <f>Tous</f>
        <v>Tous</v>
      </c>
      <c r="I90" s="31" t="s">
        <v>145</v>
      </c>
      <c r="J90" s="16" t="s">
        <v>145</v>
      </c>
      <c r="K90" s="16" t="s">
        <v>145</v>
      </c>
      <c r="L90" s="16" t="s">
        <v>145</v>
      </c>
      <c r="M90" s="16" t="s">
        <v>145</v>
      </c>
      <c r="N90" s="16" t="s">
        <v>145</v>
      </c>
      <c r="O90" s="2" t="s">
        <v>145</v>
      </c>
      <c r="P90" s="2" t="s">
        <v>145</v>
      </c>
      <c r="Q90" s="2" t="s">
        <v>145</v>
      </c>
      <c r="R90" s="2" t="s">
        <v>145</v>
      </c>
      <c r="S90" s="2" t="s">
        <v>145</v>
      </c>
      <c r="T90" s="2" t="s">
        <v>145</v>
      </c>
      <c r="U90" s="2" t="s">
        <v>145</v>
      </c>
      <c r="V90" s="2" t="s">
        <v>145</v>
      </c>
      <c r="W90" s="2" t="s">
        <v>145</v>
      </c>
      <c r="X90" s="2" t="s">
        <v>145</v>
      </c>
      <c r="Y90" s="2" t="s">
        <v>145</v>
      </c>
      <c r="Z90" s="2" t="s">
        <v>145</v>
      </c>
      <c r="AA90" s="31" t="s">
        <v>145</v>
      </c>
      <c r="AB90" s="16" t="s">
        <v>145</v>
      </c>
      <c r="AC90" s="16" t="s">
        <v>145</v>
      </c>
      <c r="AD90" s="16" t="s">
        <v>145</v>
      </c>
      <c r="AE90" s="16" t="s">
        <v>145</v>
      </c>
      <c r="AF90" s="16" t="s">
        <v>145</v>
      </c>
      <c r="AG90" s="2" t="s">
        <v>145</v>
      </c>
      <c r="AH90" s="2" t="s">
        <v>145</v>
      </c>
      <c r="AI90" s="2" t="s">
        <v>145</v>
      </c>
      <c r="AJ90" s="2" t="s">
        <v>145</v>
      </c>
      <c r="AK90" s="2" t="s">
        <v>145</v>
      </c>
      <c r="AL90" s="2" t="s">
        <v>145</v>
      </c>
      <c r="AM90" s="2" t="s">
        <v>145</v>
      </c>
      <c r="AN90" s="2" t="s">
        <v>145</v>
      </c>
      <c r="AO90" s="2" t="s">
        <v>145</v>
      </c>
      <c r="AP90" s="2" t="s">
        <v>145</v>
      </c>
      <c r="AQ90" s="2" t="s">
        <v>145</v>
      </c>
      <c r="AR90" s="2" t="s">
        <v>145</v>
      </c>
      <c r="BK90" s="31" t="s">
        <v>145</v>
      </c>
      <c r="BL90" s="2" t="s">
        <v>145</v>
      </c>
      <c r="BM90" s="2" t="s">
        <v>145</v>
      </c>
      <c r="BN90" s="2" t="s">
        <v>145</v>
      </c>
      <c r="BO90" s="2" t="s">
        <v>145</v>
      </c>
      <c r="BP90" s="2" t="s">
        <v>145</v>
      </c>
      <c r="BQ90" s="2" t="s">
        <v>145</v>
      </c>
      <c r="BR90" s="31" t="s">
        <v>145</v>
      </c>
      <c r="BS90" s="2" t="s">
        <v>145</v>
      </c>
      <c r="BT90" s="2" t="s">
        <v>145</v>
      </c>
      <c r="BU90" s="2" t="s">
        <v>145</v>
      </c>
      <c r="BV90" s="2" t="s">
        <v>145</v>
      </c>
      <c r="BW90" s="2" t="s">
        <v>145</v>
      </c>
      <c r="BX90" s="2" t="s">
        <v>145</v>
      </c>
      <c r="CF90" s="31" t="s">
        <v>145</v>
      </c>
      <c r="CG90" s="2" t="s">
        <v>145</v>
      </c>
      <c r="CH90" s="2" t="s">
        <v>145</v>
      </c>
      <c r="CI90" s="2" t="s">
        <v>145</v>
      </c>
      <c r="CJ90" s="2" t="s">
        <v>145</v>
      </c>
      <c r="CK90" s="2" t="s">
        <v>145</v>
      </c>
      <c r="CL90" s="31" t="s">
        <v>145</v>
      </c>
      <c r="CM90" s="2" t="s">
        <v>145</v>
      </c>
      <c r="CN90" s="2" t="s">
        <v>145</v>
      </c>
      <c r="CO90" s="2" t="s">
        <v>145</v>
      </c>
      <c r="CP90" s="2" t="s">
        <v>145</v>
      </c>
      <c r="CQ90" s="2" t="s">
        <v>145</v>
      </c>
    </row>
    <row r="91" spans="2:102" x14ac:dyDescent="0.25">
      <c r="C91" s="1">
        <v>86</v>
      </c>
      <c r="D91" s="1">
        <v>10</v>
      </c>
      <c r="E91" t="str">
        <f>Tous</f>
        <v>Tous</v>
      </c>
      <c r="BY91" s="31" t="s">
        <v>145</v>
      </c>
      <c r="BZ91" s="2" t="s">
        <v>145</v>
      </c>
      <c r="CA91" s="2" t="s">
        <v>145</v>
      </c>
      <c r="CB91" s="2" t="s">
        <v>145</v>
      </c>
      <c r="CC91" s="2" t="s">
        <v>145</v>
      </c>
      <c r="CD91" s="2" t="s">
        <v>145</v>
      </c>
      <c r="CE91" s="2" t="s">
        <v>145</v>
      </c>
      <c r="CR91" s="31" t="s">
        <v>145</v>
      </c>
      <c r="CS91" s="2" t="s">
        <v>145</v>
      </c>
      <c r="CT91" s="2" t="s">
        <v>145</v>
      </c>
      <c r="CU91" s="2" t="s">
        <v>145</v>
      </c>
      <c r="CV91" s="2" t="s">
        <v>145</v>
      </c>
      <c r="CW91" s="2" t="s">
        <v>145</v>
      </c>
    </row>
    <row r="92" spans="2:102" x14ac:dyDescent="0.25">
      <c r="C92" s="1">
        <v>87</v>
      </c>
      <c r="D92" s="1">
        <v>11</v>
      </c>
      <c r="E92" t="str">
        <f>Tous</f>
        <v>Tous</v>
      </c>
      <c r="G92" s="2" t="s">
        <v>145</v>
      </c>
      <c r="H92" s="2" t="s">
        <v>145</v>
      </c>
      <c r="AS92" s="31" t="s">
        <v>145</v>
      </c>
      <c r="AT92" s="16" t="s">
        <v>145</v>
      </c>
      <c r="AU92" s="16" t="s">
        <v>145</v>
      </c>
      <c r="AV92" s="16" t="s">
        <v>145</v>
      </c>
      <c r="AW92" s="16" t="s">
        <v>145</v>
      </c>
      <c r="AX92" s="16" t="s">
        <v>145</v>
      </c>
      <c r="AY92" s="2" t="s">
        <v>145</v>
      </c>
      <c r="AZ92" s="2" t="s">
        <v>145</v>
      </c>
      <c r="BA92" s="2" t="s">
        <v>145</v>
      </c>
      <c r="BB92" s="2" t="s">
        <v>145</v>
      </c>
      <c r="BC92" s="2" t="s">
        <v>145</v>
      </c>
      <c r="BD92" s="2" t="s">
        <v>145</v>
      </c>
      <c r="BE92" s="2" t="s">
        <v>145</v>
      </c>
      <c r="BF92" s="2" t="s">
        <v>145</v>
      </c>
      <c r="BG92" s="2" t="s">
        <v>145</v>
      </c>
      <c r="BH92" s="2" t="s">
        <v>145</v>
      </c>
      <c r="BI92" s="2" t="s">
        <v>145</v>
      </c>
      <c r="BJ92" s="2" t="s">
        <v>145</v>
      </c>
    </row>
    <row r="93" spans="2:102" x14ac:dyDescent="0.25">
      <c r="C93" s="1">
        <v>88</v>
      </c>
      <c r="D93" s="1">
        <v>12</v>
      </c>
      <c r="E93" t="str">
        <f>Z_Pas_équip</f>
        <v>Dans les zones où au moins un espace sec n'est pas équipé de capteur</v>
      </c>
      <c r="BN93" s="2" t="s">
        <v>145</v>
      </c>
      <c r="BO93" s="2" t="s">
        <v>145</v>
      </c>
      <c r="BP93" s="2" t="s">
        <v>145</v>
      </c>
      <c r="BQ93" s="2" t="s">
        <v>145</v>
      </c>
      <c r="BU93" s="2" t="s">
        <v>145</v>
      </c>
      <c r="BV93" s="2" t="s">
        <v>145</v>
      </c>
      <c r="BW93" s="2" t="s">
        <v>145</v>
      </c>
      <c r="BX93" s="2" t="s">
        <v>145</v>
      </c>
      <c r="CI93" s="2" t="s">
        <v>145</v>
      </c>
      <c r="CJ93" s="2" t="s">
        <v>145</v>
      </c>
      <c r="CK93" s="2" t="s">
        <v>145</v>
      </c>
      <c r="CO93" s="2" t="s">
        <v>145</v>
      </c>
      <c r="CP93" s="2" t="s">
        <v>145</v>
      </c>
      <c r="CQ93" s="2" t="s">
        <v>145</v>
      </c>
    </row>
    <row r="94" spans="2:102" x14ac:dyDescent="0.25">
      <c r="C94" s="1">
        <v>89</v>
      </c>
      <c r="D94" s="1">
        <v>13</v>
      </c>
      <c r="E94" t="str">
        <f t="shared" ref="E94:E101" si="3">Tous</f>
        <v>Tous</v>
      </c>
      <c r="J94" s="16" t="s">
        <v>145</v>
      </c>
      <c r="M94" s="16" t="s">
        <v>145</v>
      </c>
      <c r="N94" s="16" t="s">
        <v>145</v>
      </c>
      <c r="U94" s="2" t="s">
        <v>145</v>
      </c>
      <c r="V94" s="2" t="s">
        <v>145</v>
      </c>
      <c r="W94" s="2" t="s">
        <v>145</v>
      </c>
      <c r="X94" s="2" t="s">
        <v>145</v>
      </c>
      <c r="AB94" s="16" t="s">
        <v>145</v>
      </c>
      <c r="AE94" s="16" t="s">
        <v>145</v>
      </c>
      <c r="AF94" s="16" t="s">
        <v>145</v>
      </c>
      <c r="AM94" s="2" t="s">
        <v>145</v>
      </c>
      <c r="AN94" s="2" t="s">
        <v>145</v>
      </c>
      <c r="AO94" s="2" t="s">
        <v>145</v>
      </c>
      <c r="AP94" s="2" t="s">
        <v>145</v>
      </c>
      <c r="AT94" s="16" t="s">
        <v>145</v>
      </c>
      <c r="AW94" s="16" t="s">
        <v>145</v>
      </c>
      <c r="AX94" s="16" t="s">
        <v>145</v>
      </c>
      <c r="BE94" s="2" t="s">
        <v>145</v>
      </c>
      <c r="BF94" s="2" t="s">
        <v>145</v>
      </c>
      <c r="BG94" s="2" t="s">
        <v>145</v>
      </c>
      <c r="BH94" s="2" t="s">
        <v>145</v>
      </c>
      <c r="BK94" s="31" t="s">
        <v>145</v>
      </c>
      <c r="BR94" s="31" t="s">
        <v>145</v>
      </c>
      <c r="BY94" s="31" t="s">
        <v>145</v>
      </c>
      <c r="CF94" s="31" t="s">
        <v>145</v>
      </c>
      <c r="CL94" s="31" t="s">
        <v>145</v>
      </c>
      <c r="CR94" s="31" t="s">
        <v>145</v>
      </c>
    </row>
    <row r="95" spans="2:102" x14ac:dyDescent="0.25">
      <c r="C95" s="1">
        <v>90</v>
      </c>
      <c r="D95" s="1">
        <v>14</v>
      </c>
      <c r="E95" t="str">
        <f t="shared" si="3"/>
        <v>Tous</v>
      </c>
      <c r="BL95" s="2" t="s">
        <v>145</v>
      </c>
      <c r="BO95" s="2" t="s">
        <v>145</v>
      </c>
      <c r="BS95" s="2" t="s">
        <v>145</v>
      </c>
      <c r="BV95" s="2" t="s">
        <v>145</v>
      </c>
      <c r="BZ95" s="2" t="s">
        <v>145</v>
      </c>
      <c r="CC95" s="2" t="s">
        <v>145</v>
      </c>
      <c r="CG95" s="2" t="s">
        <v>145</v>
      </c>
      <c r="CJ95" s="2" t="s">
        <v>145</v>
      </c>
      <c r="CM95" s="2" t="s">
        <v>145</v>
      </c>
      <c r="CP95" s="2" t="s">
        <v>145</v>
      </c>
      <c r="CS95" s="2" t="s">
        <v>145</v>
      </c>
      <c r="CV95" s="2" t="s">
        <v>145</v>
      </c>
    </row>
    <row r="96" spans="2:102" x14ac:dyDescent="0.25">
      <c r="C96" s="1">
        <v>91</v>
      </c>
      <c r="D96" s="1">
        <v>15</v>
      </c>
      <c r="E96" t="str">
        <f t="shared" si="3"/>
        <v>Tous</v>
      </c>
      <c r="BM96" s="2" t="s">
        <v>145</v>
      </c>
      <c r="BN96" s="2" t="s">
        <v>145</v>
      </c>
      <c r="BP96" s="2" t="s">
        <v>145</v>
      </c>
      <c r="BQ96" s="2" t="s">
        <v>145</v>
      </c>
      <c r="BT96" s="2" t="s">
        <v>145</v>
      </c>
      <c r="BU96" s="2" t="s">
        <v>145</v>
      </c>
      <c r="BW96" s="2" t="s">
        <v>145</v>
      </c>
      <c r="BX96" s="2" t="s">
        <v>145</v>
      </c>
      <c r="CA96" s="2" t="s">
        <v>145</v>
      </c>
      <c r="CB96" s="2" t="s">
        <v>145</v>
      </c>
      <c r="CD96" s="2" t="s">
        <v>145</v>
      </c>
      <c r="CE96" s="2" t="s">
        <v>145</v>
      </c>
      <c r="CH96" s="2" t="s">
        <v>145</v>
      </c>
      <c r="CI96" s="2" t="s">
        <v>145</v>
      </c>
      <c r="CK96" s="2" t="s">
        <v>145</v>
      </c>
      <c r="CN96" s="2" t="s">
        <v>145</v>
      </c>
      <c r="CO96" s="2" t="s">
        <v>145</v>
      </c>
      <c r="CQ96" s="2" t="s">
        <v>145</v>
      </c>
      <c r="CT96" s="2" t="s">
        <v>145</v>
      </c>
      <c r="CU96" s="2" t="s">
        <v>145</v>
      </c>
      <c r="CW96" s="2" t="s">
        <v>145</v>
      </c>
    </row>
    <row r="97" spans="2:102" x14ac:dyDescent="0.25">
      <c r="C97" s="1">
        <v>92</v>
      </c>
      <c r="D97" s="1">
        <v>16</v>
      </c>
      <c r="E97" t="str">
        <f t="shared" si="3"/>
        <v>Tous</v>
      </c>
      <c r="I97" s="31" t="s">
        <v>145</v>
      </c>
      <c r="J97" s="16" t="s">
        <v>145</v>
      </c>
      <c r="K97" s="16" t="s">
        <v>145</v>
      </c>
      <c r="L97" s="16" t="s">
        <v>145</v>
      </c>
      <c r="M97" s="16" t="s">
        <v>145</v>
      </c>
      <c r="N97" s="16" t="s">
        <v>145</v>
      </c>
      <c r="O97" s="2" t="s">
        <v>145</v>
      </c>
      <c r="P97" s="2" t="s">
        <v>145</v>
      </c>
      <c r="Q97" s="2" t="s">
        <v>145</v>
      </c>
      <c r="R97" s="2" t="s">
        <v>145</v>
      </c>
      <c r="S97" s="2" t="s">
        <v>145</v>
      </c>
      <c r="T97" s="2" t="s">
        <v>145</v>
      </c>
      <c r="U97" s="2" t="s">
        <v>145</v>
      </c>
      <c r="V97" s="2" t="s">
        <v>145</v>
      </c>
      <c r="W97" s="2" t="s">
        <v>145</v>
      </c>
      <c r="X97" s="2" t="s">
        <v>145</v>
      </c>
      <c r="Y97" s="2" t="s">
        <v>145</v>
      </c>
      <c r="Z97" s="2" t="s">
        <v>145</v>
      </c>
      <c r="AA97" s="31" t="s">
        <v>145</v>
      </c>
      <c r="AB97" s="16" t="s">
        <v>145</v>
      </c>
      <c r="AC97" s="16" t="s">
        <v>145</v>
      </c>
      <c r="AD97" s="16" t="s">
        <v>145</v>
      </c>
      <c r="AE97" s="16" t="s">
        <v>145</v>
      </c>
      <c r="AF97" s="16" t="s">
        <v>145</v>
      </c>
      <c r="AG97" s="2" t="s">
        <v>145</v>
      </c>
      <c r="AH97" s="2" t="s">
        <v>145</v>
      </c>
      <c r="AI97" s="2" t="s">
        <v>145</v>
      </c>
      <c r="AJ97" s="2" t="s">
        <v>145</v>
      </c>
      <c r="AK97" s="2" t="s">
        <v>145</v>
      </c>
      <c r="AL97" s="2" t="s">
        <v>145</v>
      </c>
      <c r="AM97" s="2" t="s">
        <v>145</v>
      </c>
      <c r="AN97" s="2" t="s">
        <v>145</v>
      </c>
      <c r="AO97" s="2" t="s">
        <v>145</v>
      </c>
      <c r="AP97" s="2" t="s">
        <v>145</v>
      </c>
      <c r="AQ97" s="2" t="s">
        <v>145</v>
      </c>
      <c r="AR97" s="2" t="s">
        <v>145</v>
      </c>
      <c r="AS97" s="31" t="s">
        <v>145</v>
      </c>
      <c r="AT97" s="16" t="s">
        <v>145</v>
      </c>
      <c r="AU97" s="16" t="s">
        <v>145</v>
      </c>
      <c r="AV97" s="16" t="s">
        <v>145</v>
      </c>
      <c r="AW97" s="16" t="s">
        <v>145</v>
      </c>
      <c r="AX97" s="16" t="s">
        <v>145</v>
      </c>
      <c r="AY97" s="2" t="s">
        <v>145</v>
      </c>
      <c r="AZ97" s="2" t="s">
        <v>145</v>
      </c>
      <c r="BA97" s="2" t="s">
        <v>145</v>
      </c>
      <c r="BB97" s="2" t="s">
        <v>145</v>
      </c>
      <c r="BC97" s="2" t="s">
        <v>145</v>
      </c>
      <c r="BD97" s="2" t="s">
        <v>145</v>
      </c>
      <c r="BE97" s="2" t="s">
        <v>145</v>
      </c>
      <c r="BF97" s="2" t="s">
        <v>145</v>
      </c>
      <c r="BG97" s="2" t="s">
        <v>145</v>
      </c>
      <c r="BH97" s="2" t="s">
        <v>145</v>
      </c>
      <c r="BI97" s="2" t="s">
        <v>145</v>
      </c>
      <c r="BJ97" s="2" t="s">
        <v>145</v>
      </c>
    </row>
    <row r="98" spans="2:102" x14ac:dyDescent="0.25">
      <c r="C98" s="1">
        <v>93</v>
      </c>
      <c r="D98" s="1">
        <v>17</v>
      </c>
      <c r="E98" t="str">
        <f t="shared" si="3"/>
        <v>Tous</v>
      </c>
      <c r="G98" s="2" t="s">
        <v>145</v>
      </c>
      <c r="I98" s="31" t="s">
        <v>145</v>
      </c>
      <c r="J98" s="16" t="s">
        <v>145</v>
      </c>
      <c r="K98" s="16" t="s">
        <v>145</v>
      </c>
      <c r="L98" s="16" t="s">
        <v>145</v>
      </c>
      <c r="M98" s="16" t="s">
        <v>145</v>
      </c>
      <c r="N98" s="16" t="s">
        <v>145</v>
      </c>
      <c r="O98" s="2" t="s">
        <v>145</v>
      </c>
      <c r="P98" s="2" t="s">
        <v>145</v>
      </c>
      <c r="Q98" s="2" t="s">
        <v>145</v>
      </c>
      <c r="R98" s="2" t="s">
        <v>145</v>
      </c>
      <c r="S98" s="2" t="s">
        <v>145</v>
      </c>
      <c r="T98" s="2" t="s">
        <v>145</v>
      </c>
      <c r="U98" s="2" t="s">
        <v>145</v>
      </c>
      <c r="V98" s="2" t="s">
        <v>145</v>
      </c>
      <c r="W98" s="2" t="s">
        <v>145</v>
      </c>
      <c r="X98" s="2" t="s">
        <v>145</v>
      </c>
      <c r="Y98" s="2" t="s">
        <v>145</v>
      </c>
      <c r="Z98" s="2" t="s">
        <v>145</v>
      </c>
      <c r="BD98" s="37" t="s">
        <v>145</v>
      </c>
      <c r="BE98" s="37"/>
      <c r="BF98" s="37"/>
      <c r="BG98" s="37"/>
      <c r="BH98" s="37" t="s">
        <v>145</v>
      </c>
      <c r="BJ98" s="37" t="s">
        <v>145</v>
      </c>
      <c r="BK98" s="31" t="s">
        <v>145</v>
      </c>
      <c r="BL98" s="2" t="s">
        <v>145</v>
      </c>
      <c r="BM98" s="2" t="s">
        <v>145</v>
      </c>
      <c r="BN98" s="2" t="s">
        <v>145</v>
      </c>
      <c r="BO98" s="2" t="s">
        <v>145</v>
      </c>
      <c r="BP98" s="2" t="s">
        <v>145</v>
      </c>
      <c r="BQ98" s="2" t="s">
        <v>145</v>
      </c>
      <c r="CF98" s="31" t="s">
        <v>145</v>
      </c>
      <c r="CG98" s="2" t="s">
        <v>145</v>
      </c>
      <c r="CH98" s="2" t="s">
        <v>145</v>
      </c>
      <c r="CI98" s="2" t="s">
        <v>145</v>
      </c>
      <c r="CJ98" s="2" t="s">
        <v>145</v>
      </c>
      <c r="CK98" s="2" t="s">
        <v>145</v>
      </c>
    </row>
    <row r="99" spans="2:102" x14ac:dyDescent="0.25">
      <c r="C99" s="1">
        <v>94</v>
      </c>
      <c r="D99" s="1">
        <v>18</v>
      </c>
      <c r="E99" t="str">
        <f t="shared" si="3"/>
        <v>Tous</v>
      </c>
      <c r="H99" s="2" t="s">
        <v>145</v>
      </c>
      <c r="AA99" s="31" t="s">
        <v>145</v>
      </c>
      <c r="AB99" s="16" t="s">
        <v>145</v>
      </c>
      <c r="AC99" s="16" t="s">
        <v>145</v>
      </c>
      <c r="AD99" s="16" t="s">
        <v>145</v>
      </c>
      <c r="AE99" s="16" t="s">
        <v>145</v>
      </c>
      <c r="AF99" s="16" t="s">
        <v>145</v>
      </c>
      <c r="AG99" s="2" t="s">
        <v>145</v>
      </c>
      <c r="AH99" s="2" t="s">
        <v>145</v>
      </c>
      <c r="AI99" s="2" t="s">
        <v>145</v>
      </c>
      <c r="AJ99" s="2" t="s">
        <v>145</v>
      </c>
      <c r="AK99" s="2" t="s">
        <v>145</v>
      </c>
      <c r="AL99" s="2" t="s">
        <v>145</v>
      </c>
      <c r="AM99" s="2" t="s">
        <v>145</v>
      </c>
      <c r="AN99" s="2" t="s">
        <v>145</v>
      </c>
      <c r="AO99" s="2" t="s">
        <v>145</v>
      </c>
      <c r="AP99" s="2" t="s">
        <v>145</v>
      </c>
      <c r="AQ99" s="2" t="s">
        <v>145</v>
      </c>
      <c r="AR99" s="2" t="s">
        <v>145</v>
      </c>
      <c r="BR99" s="31" t="s">
        <v>145</v>
      </c>
      <c r="BS99" s="2" t="s">
        <v>145</v>
      </c>
      <c r="BT99" s="2" t="s">
        <v>145</v>
      </c>
      <c r="BU99" s="2" t="s">
        <v>145</v>
      </c>
      <c r="BV99" s="2" t="s">
        <v>145</v>
      </c>
      <c r="BW99" s="2" t="s">
        <v>145</v>
      </c>
      <c r="BX99" s="2" t="s">
        <v>145</v>
      </c>
      <c r="CL99" s="31" t="s">
        <v>145</v>
      </c>
      <c r="CM99" s="2" t="s">
        <v>145</v>
      </c>
      <c r="CN99" s="2" t="s">
        <v>145</v>
      </c>
      <c r="CO99" s="2" t="s">
        <v>145</v>
      </c>
      <c r="CP99" s="2" t="s">
        <v>145</v>
      </c>
      <c r="CQ99" s="2" t="s">
        <v>145</v>
      </c>
    </row>
    <row r="100" spans="2:102" x14ac:dyDescent="0.25">
      <c r="C100" s="1">
        <v>95</v>
      </c>
      <c r="D100" s="1">
        <v>19</v>
      </c>
      <c r="E100" t="str">
        <f t="shared" si="3"/>
        <v>Tous</v>
      </c>
    </row>
    <row r="101" spans="2:102" s="10" customFormat="1" x14ac:dyDescent="0.25">
      <c r="B101" s="21">
        <v>6</v>
      </c>
      <c r="C101" s="21">
        <v>96</v>
      </c>
      <c r="D101" s="21">
        <v>1</v>
      </c>
      <c r="E101" s="10" t="str">
        <f t="shared" si="3"/>
        <v>Tous</v>
      </c>
      <c r="G101" s="19"/>
      <c r="H101" s="19"/>
      <c r="I101" s="32"/>
      <c r="J101" s="19"/>
      <c r="K101" s="19"/>
      <c r="L101" s="19"/>
      <c r="M101" s="19"/>
      <c r="N101" s="19"/>
      <c r="O101" s="19"/>
      <c r="P101" s="19"/>
      <c r="Q101" s="19"/>
      <c r="R101" s="19"/>
      <c r="S101" s="19"/>
      <c r="T101" s="19"/>
      <c r="U101" s="19"/>
      <c r="V101" s="19"/>
      <c r="W101" s="19"/>
      <c r="X101" s="19"/>
      <c r="Y101" s="19"/>
      <c r="Z101" s="19"/>
      <c r="AA101" s="32"/>
      <c r="AB101" s="19"/>
      <c r="AC101" s="19"/>
      <c r="AD101" s="19"/>
      <c r="AE101" s="19"/>
      <c r="AF101" s="19"/>
      <c r="AG101" s="19"/>
      <c r="AH101" s="19"/>
      <c r="AI101" s="19"/>
      <c r="AJ101" s="19"/>
      <c r="AK101" s="19"/>
      <c r="AL101" s="19"/>
      <c r="AM101" s="19"/>
      <c r="AN101" s="19"/>
      <c r="AO101" s="19"/>
      <c r="AP101" s="19"/>
      <c r="AQ101" s="19"/>
      <c r="AR101" s="19"/>
      <c r="AS101" s="32"/>
      <c r="AT101" s="19"/>
      <c r="AU101" s="19"/>
      <c r="AV101" s="19"/>
      <c r="AW101" s="19"/>
      <c r="AX101" s="19"/>
      <c r="AY101" s="19"/>
      <c r="AZ101" s="19"/>
      <c r="BA101" s="19"/>
      <c r="BB101" s="19"/>
      <c r="BC101" s="19"/>
      <c r="BD101" s="19"/>
      <c r="BE101" s="19"/>
      <c r="BF101" s="19"/>
      <c r="BG101" s="19"/>
      <c r="BH101" s="19"/>
      <c r="BI101" s="19"/>
      <c r="BJ101" s="19"/>
      <c r="BK101" s="32"/>
      <c r="BL101" s="19"/>
      <c r="BM101" s="19"/>
      <c r="BN101" s="19"/>
      <c r="BO101" s="19"/>
      <c r="BP101" s="19"/>
      <c r="BQ101" s="19"/>
      <c r="BR101" s="32"/>
      <c r="BS101" s="19"/>
      <c r="BT101" s="19"/>
      <c r="BU101" s="19"/>
      <c r="BV101" s="19"/>
      <c r="BW101" s="19"/>
      <c r="BX101" s="19"/>
      <c r="BY101" s="32"/>
      <c r="BZ101" s="19"/>
      <c r="CA101" s="19"/>
      <c r="CB101" s="19"/>
      <c r="CC101" s="19"/>
      <c r="CD101" s="19"/>
      <c r="CE101" s="19"/>
      <c r="CF101" s="32"/>
      <c r="CG101" s="19"/>
      <c r="CH101" s="19"/>
      <c r="CI101" s="19"/>
      <c r="CJ101" s="19"/>
      <c r="CK101" s="19"/>
      <c r="CL101" s="32"/>
      <c r="CM101" s="19"/>
      <c r="CN101" s="19"/>
      <c r="CO101" s="19"/>
      <c r="CP101" s="19"/>
      <c r="CQ101" s="19"/>
      <c r="CR101" s="32"/>
      <c r="CS101" s="19"/>
      <c r="CT101" s="19"/>
      <c r="CU101" s="19"/>
      <c r="CV101" s="19"/>
      <c r="CW101" s="19"/>
      <c r="CX101" s="50"/>
    </row>
    <row r="102" spans="2:102" x14ac:dyDescent="0.25">
      <c r="C102" s="1">
        <v>97</v>
      </c>
      <c r="D102" s="1">
        <v>2</v>
      </c>
      <c r="E102" t="str">
        <f>S_dh</f>
        <v>Espace sec en détection haute</v>
      </c>
      <c r="J102" s="16" t="s">
        <v>145</v>
      </c>
      <c r="M102" s="16" t="s">
        <v>145</v>
      </c>
      <c r="N102" s="16" t="s">
        <v>145</v>
      </c>
      <c r="O102" s="16"/>
      <c r="P102" s="16"/>
      <c r="Q102" s="16"/>
      <c r="R102" s="16"/>
      <c r="S102" s="16"/>
      <c r="T102" s="16"/>
      <c r="U102" s="16" t="s">
        <v>145</v>
      </c>
      <c r="V102" s="16" t="s">
        <v>145</v>
      </c>
      <c r="W102" s="16" t="s">
        <v>145</v>
      </c>
      <c r="X102" s="16" t="s">
        <v>145</v>
      </c>
      <c r="AB102" s="16" t="s">
        <v>145</v>
      </c>
      <c r="AE102" s="16" t="s">
        <v>145</v>
      </c>
      <c r="AF102" s="16" t="s">
        <v>145</v>
      </c>
      <c r="AG102" s="16"/>
      <c r="AH102" s="16"/>
      <c r="AI102" s="16"/>
      <c r="AJ102" s="16"/>
      <c r="AK102" s="16"/>
      <c r="AL102" s="16"/>
      <c r="AM102" s="16" t="s">
        <v>145</v>
      </c>
      <c r="AN102" s="16" t="s">
        <v>145</v>
      </c>
      <c r="AO102" s="16" t="s">
        <v>145</v>
      </c>
      <c r="AP102" s="16" t="s">
        <v>145</v>
      </c>
      <c r="AT102" s="16" t="s">
        <v>145</v>
      </c>
      <c r="AW102" s="16" t="s">
        <v>145</v>
      </c>
      <c r="AX102" s="16" t="s">
        <v>145</v>
      </c>
      <c r="AY102" s="16"/>
      <c r="AZ102" s="16"/>
      <c r="BA102" s="16"/>
      <c r="BB102" s="16"/>
      <c r="BC102" s="16"/>
      <c r="BD102" s="16"/>
      <c r="BE102" s="16" t="s">
        <v>145</v>
      </c>
      <c r="BF102" s="16" t="s">
        <v>145</v>
      </c>
      <c r="BG102" s="16" t="s">
        <v>145</v>
      </c>
      <c r="BH102" s="16" t="s">
        <v>145</v>
      </c>
      <c r="BK102" s="31" t="s">
        <v>145</v>
      </c>
      <c r="BR102" s="31" t="s">
        <v>145</v>
      </c>
      <c r="BY102" s="31" t="s">
        <v>145</v>
      </c>
      <c r="CF102" s="31" t="s">
        <v>145</v>
      </c>
      <c r="CL102" s="31" t="s">
        <v>145</v>
      </c>
      <c r="CR102" s="31" t="s">
        <v>145</v>
      </c>
    </row>
    <row r="103" spans="2:102" x14ac:dyDescent="0.25">
      <c r="C103" s="1">
        <v>98</v>
      </c>
      <c r="D103" s="1">
        <v>3</v>
      </c>
      <c r="E103" t="str">
        <f>S_zj</f>
        <v>Espaces secs de la zone jour</v>
      </c>
      <c r="BL103" s="2" t="s">
        <v>145</v>
      </c>
      <c r="BO103" s="2" t="s">
        <v>145</v>
      </c>
      <c r="BS103" s="2" t="s">
        <v>145</v>
      </c>
      <c r="BV103" s="2" t="s">
        <v>145</v>
      </c>
      <c r="BZ103" s="2" t="s">
        <v>145</v>
      </c>
      <c r="CC103" s="2" t="s">
        <v>145</v>
      </c>
      <c r="CG103" s="2" t="s">
        <v>145</v>
      </c>
      <c r="CJ103" s="2" t="s">
        <v>145</v>
      </c>
      <c r="CM103" s="2" t="s">
        <v>145</v>
      </c>
      <c r="CP103" s="2" t="s">
        <v>145</v>
      </c>
      <c r="CS103" s="2" t="s">
        <v>145</v>
      </c>
      <c r="CV103" s="2" t="s">
        <v>145</v>
      </c>
    </row>
    <row r="104" spans="2:102" x14ac:dyDescent="0.25">
      <c r="C104" s="1">
        <v>99</v>
      </c>
      <c r="D104" s="1">
        <v>4</v>
      </c>
      <c r="E104" t="str">
        <f>Tous</f>
        <v>Tous</v>
      </c>
      <c r="BM104" s="2" t="s">
        <v>145</v>
      </c>
      <c r="BP104" s="2" t="s">
        <v>145</v>
      </c>
      <c r="BT104" s="2" t="s">
        <v>145</v>
      </c>
      <c r="BW104" s="2" t="s">
        <v>145</v>
      </c>
      <c r="CA104" s="2" t="s">
        <v>145</v>
      </c>
      <c r="CD104" s="2" t="s">
        <v>145</v>
      </c>
      <c r="CH104" s="2" t="s">
        <v>145</v>
      </c>
      <c r="CK104" s="2" t="s">
        <v>145</v>
      </c>
      <c r="CN104" s="2" t="s">
        <v>145</v>
      </c>
      <c r="CQ104" s="2" t="s">
        <v>145</v>
      </c>
      <c r="CT104" s="2" t="s">
        <v>145</v>
      </c>
      <c r="CW104" s="2" t="s">
        <v>145</v>
      </c>
    </row>
    <row r="105" spans="2:102" x14ac:dyDescent="0.25">
      <c r="C105" s="1">
        <v>100</v>
      </c>
      <c r="D105" s="1">
        <v>5</v>
      </c>
      <c r="I105" s="31" t="str">
        <f>S_dh</f>
        <v>Espace sec en détection haute</v>
      </c>
      <c r="J105" s="16" t="str">
        <f>S_dh</f>
        <v>Espace sec en détection haute</v>
      </c>
      <c r="K105" s="2" t="str">
        <f>S_zj</f>
        <v>Espaces secs de la zone jour</v>
      </c>
      <c r="L105" s="2"/>
      <c r="M105" s="2" t="str">
        <f>S_zj</f>
        <v>Espaces secs de la zone jour</v>
      </c>
      <c r="N105" s="2"/>
      <c r="Q105" s="2" t="str">
        <f>S_zj</f>
        <v>Espaces secs de la zone jour</v>
      </c>
      <c r="S105" s="2" t="str">
        <f>Tous</f>
        <v>Tous</v>
      </c>
      <c r="U105" s="2" t="str">
        <f>S_zj</f>
        <v>Espaces secs de la zone jour</v>
      </c>
      <c r="W105" s="2" t="str">
        <f>Tous</f>
        <v>Tous</v>
      </c>
      <c r="AA105" s="31" t="str">
        <f>S_dh</f>
        <v>Espace sec en détection haute</v>
      </c>
      <c r="AB105" s="16" t="str">
        <f>S_dh</f>
        <v>Espace sec en détection haute</v>
      </c>
      <c r="AC105" s="2" t="str">
        <f>S_zj</f>
        <v>Espaces secs de la zone jour</v>
      </c>
      <c r="AD105" s="2"/>
      <c r="AE105" s="2" t="str">
        <f>S_zj</f>
        <v>Espaces secs de la zone jour</v>
      </c>
      <c r="AF105" s="2"/>
      <c r="AI105" s="2" t="str">
        <f>S_zj</f>
        <v>Espaces secs de la zone jour</v>
      </c>
      <c r="AK105" s="2" t="str">
        <f>Tous</f>
        <v>Tous</v>
      </c>
      <c r="AM105" s="2" t="str">
        <f>S_zj</f>
        <v>Espaces secs de la zone jour</v>
      </c>
      <c r="AO105" s="2" t="str">
        <f>Tous</f>
        <v>Tous</v>
      </c>
      <c r="AS105" s="31" t="str">
        <f>S_dh</f>
        <v>Espace sec en détection haute</v>
      </c>
      <c r="AT105" s="16" t="str">
        <f>S_dh</f>
        <v>Espace sec en détection haute</v>
      </c>
      <c r="AU105" s="2" t="str">
        <f>S_zj</f>
        <v>Espaces secs de la zone jour</v>
      </c>
      <c r="AV105" s="2"/>
      <c r="AW105" s="2" t="str">
        <f>S_zj</f>
        <v>Espaces secs de la zone jour</v>
      </c>
      <c r="AX105" s="2"/>
      <c r="BA105" s="2" t="str">
        <f>S_zj</f>
        <v>Espaces secs de la zone jour</v>
      </c>
      <c r="BC105" s="2" t="str">
        <f>Tous</f>
        <v>Tous</v>
      </c>
      <c r="BE105" s="2" t="str">
        <f>S_zj</f>
        <v>Espaces secs de la zone jour</v>
      </c>
      <c r="BG105" s="2" t="str">
        <f>Tous</f>
        <v>Tous</v>
      </c>
    </row>
    <row r="106" spans="2:102" x14ac:dyDescent="0.25">
      <c r="C106" s="1">
        <v>101</v>
      </c>
      <c r="D106" s="1">
        <v>6</v>
      </c>
      <c r="E106" t="str">
        <f>Tous</f>
        <v>Tous</v>
      </c>
      <c r="L106" s="16" t="str">
        <f>H_zj</f>
        <v>Espaces humides de la zone jour</v>
      </c>
      <c r="N106" s="16" t="str">
        <f>H_zj</f>
        <v>Espaces humides de la zone jour</v>
      </c>
      <c r="R106" s="16" t="str">
        <f>H_zj</f>
        <v>Espaces humides de la zone jour</v>
      </c>
      <c r="T106" s="37" t="str">
        <f>Tous</f>
        <v>Tous</v>
      </c>
      <c r="V106" s="16" t="str">
        <f>H_zj</f>
        <v>Espaces humides de la zone jour</v>
      </c>
      <c r="X106" s="37" t="str">
        <f>Tous</f>
        <v>Tous</v>
      </c>
      <c r="AD106" s="16" t="str">
        <f>H_zj</f>
        <v>Espaces humides de la zone jour</v>
      </c>
      <c r="AF106" s="16" t="str">
        <f>H_zj</f>
        <v>Espaces humides de la zone jour</v>
      </c>
      <c r="AJ106" s="16" t="str">
        <f>H_zj</f>
        <v>Espaces humides de la zone jour</v>
      </c>
      <c r="AL106" s="37" t="str">
        <f>Tous</f>
        <v>Tous</v>
      </c>
      <c r="AN106" s="16" t="str">
        <f>H_zj</f>
        <v>Espaces humides de la zone jour</v>
      </c>
      <c r="AP106" s="37" t="str">
        <f>Tous</f>
        <v>Tous</v>
      </c>
      <c r="AV106" s="16" t="str">
        <f>H_zj</f>
        <v>Espaces humides de la zone jour</v>
      </c>
      <c r="AX106" s="16" t="str">
        <f>H_zj</f>
        <v>Espaces humides de la zone jour</v>
      </c>
      <c r="BB106" s="16" t="str">
        <f>H_zj</f>
        <v>Espaces humides de la zone jour</v>
      </c>
      <c r="BD106" s="37" t="str">
        <f>Tous</f>
        <v>Tous</v>
      </c>
      <c r="BF106" s="16" t="str">
        <f>H_zj</f>
        <v>Espaces humides de la zone jour</v>
      </c>
      <c r="BH106" s="37" t="str">
        <f>Tous</f>
        <v>Tous</v>
      </c>
    </row>
    <row r="107" spans="2:102" x14ac:dyDescent="0.25">
      <c r="C107" s="1">
        <v>102</v>
      </c>
      <c r="D107" s="1">
        <v>7</v>
      </c>
      <c r="E107" t="str">
        <f>Tous</f>
        <v>Tous</v>
      </c>
    </row>
    <row r="108" spans="2:102" x14ac:dyDescent="0.25">
      <c r="C108" s="1">
        <v>103</v>
      </c>
      <c r="D108" s="1">
        <v>8</v>
      </c>
      <c r="J108" s="16" t="str">
        <f>S_Pas_dh</f>
        <v>Espaces secs qui ne sont pas en détection haute</v>
      </c>
      <c r="M108" s="16" t="str">
        <f>S_Pas_dh</f>
        <v>Espaces secs qui ne sont pas en détection haute</v>
      </c>
      <c r="N108" s="16" t="str">
        <f>S_Pas_dh</f>
        <v>Espaces secs qui ne sont pas en détection haute</v>
      </c>
      <c r="U108" s="2" t="str">
        <f>S_Pas_dh</f>
        <v>Espaces secs qui ne sont pas en détection haute</v>
      </c>
      <c r="V108" s="16" t="str">
        <f>S_Pas_dh</f>
        <v>Espaces secs qui ne sont pas en détection haute</v>
      </c>
      <c r="W108" s="2" t="str">
        <f>S_Pas_dh</f>
        <v>Espaces secs qui ne sont pas en détection haute</v>
      </c>
      <c r="X108" s="2" t="str">
        <f>S_Pas_dh</f>
        <v>Espaces secs qui ne sont pas en détection haute</v>
      </c>
      <c r="AB108" s="16" t="str">
        <f>S_Pas_dh</f>
        <v>Espaces secs qui ne sont pas en détection haute</v>
      </c>
      <c r="AE108" s="16" t="str">
        <f>S_Pas_dh</f>
        <v>Espaces secs qui ne sont pas en détection haute</v>
      </c>
      <c r="AM108" s="2" t="str">
        <f>S_Pas_dh</f>
        <v>Espaces secs qui ne sont pas en détection haute</v>
      </c>
      <c r="AO108" s="2" t="str">
        <f>S_Pas_dh</f>
        <v>Espaces secs qui ne sont pas en détection haute</v>
      </c>
      <c r="AP108" s="2" t="str">
        <f>S_Pas_dh</f>
        <v>Espaces secs qui ne sont pas en détection haute</v>
      </c>
      <c r="AT108" s="16" t="str">
        <f>S_Pas_dh</f>
        <v>Espaces secs qui ne sont pas en détection haute</v>
      </c>
      <c r="AW108" s="16" t="str">
        <f>S_Pas_dh</f>
        <v>Espaces secs qui ne sont pas en détection haute</v>
      </c>
      <c r="BE108" s="2" t="str">
        <f>S_Pas_dh</f>
        <v>Espaces secs qui ne sont pas en détection haute</v>
      </c>
      <c r="BG108" s="2" t="str">
        <f>S_Pas_dh</f>
        <v>Espaces secs qui ne sont pas en détection haute</v>
      </c>
      <c r="BH108" s="2" t="str">
        <f>S_Pas_dh</f>
        <v>Espaces secs qui ne sont pas en détection haute</v>
      </c>
      <c r="BK108" s="31" t="str">
        <f>S_Pas_dh</f>
        <v>Espaces secs qui ne sont pas en détection haute</v>
      </c>
      <c r="BL108" s="2" t="str">
        <f>S_zn</f>
        <v>Espaces secs de la zone nuit</v>
      </c>
      <c r="BO108" s="2" t="str">
        <f>S_zn</f>
        <v>Espaces secs de la zone nuit</v>
      </c>
      <c r="BR108" s="31" t="str">
        <f>S_Pas_dh</f>
        <v>Espaces secs qui ne sont pas en détection haute</v>
      </c>
      <c r="BS108" s="2" t="str">
        <f>S_zn</f>
        <v>Espaces secs de la zone nuit</v>
      </c>
      <c r="BV108" s="2" t="str">
        <f>S_zn</f>
        <v>Espaces secs de la zone nuit</v>
      </c>
      <c r="CF108" s="31" t="str">
        <f>S_Pas_dh</f>
        <v>Espaces secs qui ne sont pas en détection haute</v>
      </c>
      <c r="CG108" s="2" t="str">
        <f>S_zn</f>
        <v>Espaces secs de la zone nuit</v>
      </c>
      <c r="CJ108" s="2" t="str">
        <f>S_zn</f>
        <v>Espaces secs de la zone nuit</v>
      </c>
      <c r="CL108" s="31" t="str">
        <f>S_Pas_dh</f>
        <v>Espaces secs qui ne sont pas en détection haute</v>
      </c>
      <c r="CM108" s="2" t="str">
        <f>S_zn</f>
        <v>Espaces secs de la zone nuit</v>
      </c>
      <c r="CP108" s="2" t="str">
        <f>S_zn</f>
        <v>Espaces secs de la zone nuit</v>
      </c>
    </row>
    <row r="109" spans="2:102" x14ac:dyDescent="0.25">
      <c r="C109" s="1">
        <v>104</v>
      </c>
      <c r="D109" s="1">
        <v>9</v>
      </c>
      <c r="E109" t="str">
        <f>Tous</f>
        <v>Tous</v>
      </c>
      <c r="I109" s="31" t="s">
        <v>145</v>
      </c>
      <c r="J109" s="16" t="s">
        <v>145</v>
      </c>
      <c r="K109" s="16" t="s">
        <v>145</v>
      </c>
      <c r="L109" s="16" t="s">
        <v>145</v>
      </c>
      <c r="M109" s="16" t="s">
        <v>145</v>
      </c>
      <c r="N109" s="16" t="s">
        <v>145</v>
      </c>
      <c r="Q109" s="2" t="s">
        <v>145</v>
      </c>
      <c r="R109" s="2" t="s">
        <v>145</v>
      </c>
      <c r="S109" s="2" t="s">
        <v>145</v>
      </c>
      <c r="T109" s="2" t="s">
        <v>145</v>
      </c>
      <c r="U109" s="2" t="s">
        <v>145</v>
      </c>
      <c r="V109" s="2" t="s">
        <v>145</v>
      </c>
      <c r="W109" s="2" t="s">
        <v>145</v>
      </c>
      <c r="X109" s="2" t="s">
        <v>145</v>
      </c>
      <c r="AA109" s="31" t="s">
        <v>145</v>
      </c>
      <c r="AB109" s="16" t="s">
        <v>145</v>
      </c>
      <c r="AC109" s="16" t="s">
        <v>145</v>
      </c>
      <c r="AD109" s="16" t="s">
        <v>145</v>
      </c>
      <c r="AE109" s="16" t="s">
        <v>145</v>
      </c>
      <c r="AF109" s="16" t="s">
        <v>145</v>
      </c>
      <c r="AI109" s="2" t="s">
        <v>145</v>
      </c>
      <c r="AJ109" s="2" t="s">
        <v>145</v>
      </c>
      <c r="AK109" s="2" t="s">
        <v>145</v>
      </c>
      <c r="AL109" s="2" t="s">
        <v>145</v>
      </c>
      <c r="AM109" s="2" t="s">
        <v>145</v>
      </c>
      <c r="AN109" s="2" t="s">
        <v>145</v>
      </c>
      <c r="AO109" s="2" t="s">
        <v>145</v>
      </c>
      <c r="AP109" s="2" t="s">
        <v>145</v>
      </c>
      <c r="BK109" s="31" t="s">
        <v>145</v>
      </c>
      <c r="BL109" s="2" t="s">
        <v>145</v>
      </c>
      <c r="BM109" s="2" t="s">
        <v>145</v>
      </c>
      <c r="BO109" s="2" t="s">
        <v>145</v>
      </c>
      <c r="BP109" s="2" t="s">
        <v>145</v>
      </c>
      <c r="BR109" s="31" t="s">
        <v>145</v>
      </c>
      <c r="BS109" s="2" t="s">
        <v>145</v>
      </c>
      <c r="BT109" s="2" t="s">
        <v>145</v>
      </c>
      <c r="BV109" s="2" t="s">
        <v>145</v>
      </c>
      <c r="BW109" s="2" t="s">
        <v>145</v>
      </c>
      <c r="CF109" s="31" t="s">
        <v>145</v>
      </c>
      <c r="CG109" s="2" t="s">
        <v>145</v>
      </c>
      <c r="CH109" s="2" t="s">
        <v>145</v>
      </c>
      <c r="CJ109" s="2" t="s">
        <v>145</v>
      </c>
      <c r="CK109" s="2" t="s">
        <v>145</v>
      </c>
      <c r="CL109" s="31" t="s">
        <v>145</v>
      </c>
      <c r="CM109" s="2" t="s">
        <v>145</v>
      </c>
      <c r="CN109" s="2" t="s">
        <v>145</v>
      </c>
      <c r="CP109" s="2" t="s">
        <v>145</v>
      </c>
      <c r="CQ109" s="2" t="s">
        <v>145</v>
      </c>
    </row>
    <row r="110" spans="2:102" x14ac:dyDescent="0.25">
      <c r="C110" s="1">
        <v>105</v>
      </c>
      <c r="D110" s="1">
        <v>10</v>
      </c>
      <c r="BY110" s="31" t="str">
        <f>S_Pas_dh</f>
        <v>Espaces secs qui ne sont pas en détection haute</v>
      </c>
      <c r="BZ110" s="2" t="str">
        <f>S_zn</f>
        <v>Espaces secs de la zone nuit</v>
      </c>
      <c r="CC110" s="2" t="str">
        <f>S_zn</f>
        <v>Espaces secs de la zone nuit</v>
      </c>
      <c r="CR110" s="31" t="str">
        <f>S_Pas_dh</f>
        <v>Espaces secs qui ne sont pas en détection haute</v>
      </c>
      <c r="CS110" s="2" t="str">
        <f>S_zn</f>
        <v>Espaces secs de la zone nuit</v>
      </c>
      <c r="CV110" s="2" t="str">
        <f>S_zn</f>
        <v>Espaces secs de la zone nuit</v>
      </c>
    </row>
    <row r="111" spans="2:102" x14ac:dyDescent="0.25">
      <c r="C111" s="1">
        <v>106</v>
      </c>
      <c r="D111" s="1">
        <v>11</v>
      </c>
      <c r="E111" t="str">
        <f>Tous</f>
        <v>Tous</v>
      </c>
      <c r="AS111" s="31" t="s">
        <v>145</v>
      </c>
      <c r="AT111" s="16" t="s">
        <v>145</v>
      </c>
      <c r="AU111" s="16" t="s">
        <v>145</v>
      </c>
      <c r="AV111" s="16" t="s">
        <v>145</v>
      </c>
      <c r="AW111" s="16" t="s">
        <v>145</v>
      </c>
      <c r="AX111" s="16" t="s">
        <v>145</v>
      </c>
      <c r="BA111" s="2" t="s">
        <v>145</v>
      </c>
      <c r="BB111" s="2" t="s">
        <v>145</v>
      </c>
      <c r="BC111" s="2" t="s">
        <v>145</v>
      </c>
      <c r="BD111" s="2" t="s">
        <v>145</v>
      </c>
      <c r="BE111" s="2" t="s">
        <v>145</v>
      </c>
      <c r="BF111" s="2" t="s">
        <v>145</v>
      </c>
      <c r="BG111" s="2" t="s">
        <v>145</v>
      </c>
      <c r="BH111" s="2" t="s">
        <v>145</v>
      </c>
    </row>
    <row r="112" spans="2:102" x14ac:dyDescent="0.25">
      <c r="C112" s="1">
        <v>107</v>
      </c>
      <c r="D112" s="1">
        <v>12</v>
      </c>
      <c r="E112" t="str">
        <f>Tous</f>
        <v>Tous</v>
      </c>
    </row>
    <row r="113" spans="2:102" x14ac:dyDescent="0.25">
      <c r="C113" s="1">
        <v>108</v>
      </c>
      <c r="D113" s="1">
        <v>13</v>
      </c>
      <c r="E113" t="str">
        <f>S_Pas_dh</f>
        <v>Espaces secs qui ne sont pas en détection haute</v>
      </c>
      <c r="J113" s="16" t="s">
        <v>145</v>
      </c>
      <c r="M113" s="16" t="s">
        <v>145</v>
      </c>
      <c r="N113" s="16" t="s">
        <v>145</v>
      </c>
      <c r="U113" s="2" t="s">
        <v>145</v>
      </c>
      <c r="V113" s="2" t="s">
        <v>145</v>
      </c>
      <c r="W113" s="2" t="s">
        <v>145</v>
      </c>
      <c r="X113" s="2" t="s">
        <v>145</v>
      </c>
      <c r="AB113" s="16" t="s">
        <v>145</v>
      </c>
      <c r="AE113" s="16" t="s">
        <v>145</v>
      </c>
      <c r="AF113" s="16" t="s">
        <v>145</v>
      </c>
      <c r="AM113" s="2" t="s">
        <v>145</v>
      </c>
      <c r="AN113" s="2" t="s">
        <v>145</v>
      </c>
      <c r="AO113" s="2" t="s">
        <v>145</v>
      </c>
      <c r="AP113" s="2" t="s">
        <v>145</v>
      </c>
      <c r="AT113" s="16" t="s">
        <v>145</v>
      </c>
      <c r="AW113" s="16" t="s">
        <v>145</v>
      </c>
      <c r="AX113" s="16" t="s">
        <v>145</v>
      </c>
      <c r="BE113" s="2" t="s">
        <v>145</v>
      </c>
      <c r="BF113" s="2" t="s">
        <v>145</v>
      </c>
      <c r="BG113" s="2" t="s">
        <v>145</v>
      </c>
      <c r="BH113" s="2" t="s">
        <v>145</v>
      </c>
      <c r="BK113" s="31" t="s">
        <v>145</v>
      </c>
      <c r="BR113" s="31" t="s">
        <v>145</v>
      </c>
      <c r="BY113" s="31" t="s">
        <v>145</v>
      </c>
      <c r="CF113" s="31" t="s">
        <v>145</v>
      </c>
      <c r="CL113" s="31" t="s">
        <v>145</v>
      </c>
      <c r="CR113" s="31" t="s">
        <v>145</v>
      </c>
    </row>
    <row r="114" spans="2:102" x14ac:dyDescent="0.25">
      <c r="C114" s="1">
        <v>109</v>
      </c>
      <c r="D114" s="1">
        <v>14</v>
      </c>
      <c r="E114" t="str">
        <f>S_zn</f>
        <v>Espaces secs de la zone nuit</v>
      </c>
      <c r="BL114" s="2" t="s">
        <v>145</v>
      </c>
      <c r="BO114" s="2" t="s">
        <v>145</v>
      </c>
      <c r="BS114" s="2" t="s">
        <v>145</v>
      </c>
      <c r="BV114" s="2" t="s">
        <v>145</v>
      </c>
      <c r="BZ114" s="2" t="s">
        <v>145</v>
      </c>
      <c r="CC114" s="2" t="s">
        <v>145</v>
      </c>
      <c r="CG114" s="2" t="s">
        <v>145</v>
      </c>
      <c r="CJ114" s="2" t="s">
        <v>145</v>
      </c>
      <c r="CM114" s="2" t="s">
        <v>145</v>
      </c>
      <c r="CP114" s="2" t="s">
        <v>145</v>
      </c>
      <c r="CS114" s="2" t="s">
        <v>145</v>
      </c>
      <c r="CV114" s="2" t="s">
        <v>145</v>
      </c>
    </row>
    <row r="115" spans="2:102" x14ac:dyDescent="0.25">
      <c r="C115" s="1">
        <v>110</v>
      </c>
      <c r="D115" s="1">
        <v>15</v>
      </c>
      <c r="E115" t="str">
        <f>Tous</f>
        <v>Tous</v>
      </c>
    </row>
    <row r="116" spans="2:102" x14ac:dyDescent="0.25">
      <c r="C116" s="1">
        <v>111</v>
      </c>
      <c r="D116" s="1">
        <v>16</v>
      </c>
      <c r="I116" s="31" t="str">
        <f>S_Pas_dh</f>
        <v>Espaces secs qui ne sont pas en détection haute</v>
      </c>
      <c r="J116" s="16" t="str">
        <f>S_Pas_dh</f>
        <v>Espaces secs qui ne sont pas en détection haute</v>
      </c>
      <c r="K116" s="2" t="str">
        <f>S_zn</f>
        <v>Espaces secs de la zone nuit</v>
      </c>
      <c r="L116" s="2"/>
      <c r="M116" s="2" t="str">
        <f>S_zn</f>
        <v>Espaces secs de la zone nuit</v>
      </c>
      <c r="N116" s="2"/>
      <c r="Q116" s="2" t="str">
        <f>S_zn</f>
        <v>Espaces secs de la zone nuit</v>
      </c>
      <c r="U116" s="2" t="str">
        <f>S_zn</f>
        <v>Espaces secs de la zone nuit</v>
      </c>
      <c r="AA116" s="31" t="str">
        <f>S_Pas_dh</f>
        <v>Espaces secs qui ne sont pas en détection haute</v>
      </c>
      <c r="AB116" s="16" t="str">
        <f>S_Pas_dh</f>
        <v>Espaces secs qui ne sont pas en détection haute</v>
      </c>
      <c r="AC116" s="2" t="str">
        <f>S_zn</f>
        <v>Espaces secs de la zone nuit</v>
      </c>
      <c r="AD116" s="2"/>
      <c r="AE116" s="2" t="str">
        <f>S_zn</f>
        <v>Espaces secs de la zone nuit</v>
      </c>
      <c r="AF116" s="2"/>
      <c r="AI116" s="2" t="str">
        <f>S_zn</f>
        <v>Espaces secs de la zone nuit</v>
      </c>
      <c r="AM116" s="2" t="str">
        <f>S_zn</f>
        <v>Espaces secs de la zone nuit</v>
      </c>
      <c r="AS116" s="31" t="str">
        <f>S_Pas_dh</f>
        <v>Espaces secs qui ne sont pas en détection haute</v>
      </c>
      <c r="AT116" s="16" t="str">
        <f>S_Pas_dh</f>
        <v>Espaces secs qui ne sont pas en détection haute</v>
      </c>
      <c r="AU116" s="2" t="str">
        <f>S_zn</f>
        <v>Espaces secs de la zone nuit</v>
      </c>
      <c r="AV116" s="2"/>
      <c r="AW116" s="2" t="str">
        <f>S_zn</f>
        <v>Espaces secs de la zone nuit</v>
      </c>
      <c r="AX116" s="2"/>
      <c r="BA116" s="2" t="str">
        <f>S_zn</f>
        <v>Espaces secs de la zone nuit</v>
      </c>
      <c r="BE116" s="2" t="str">
        <f>S_zn</f>
        <v>Espaces secs de la zone nuit</v>
      </c>
    </row>
    <row r="117" spans="2:102" x14ac:dyDescent="0.25">
      <c r="C117" s="1">
        <v>112</v>
      </c>
      <c r="D117" s="1">
        <v>17</v>
      </c>
      <c r="I117" s="31" t="str">
        <f>Tous</f>
        <v>Tous</v>
      </c>
      <c r="J117" s="16" t="str">
        <f>Tous</f>
        <v>Tous</v>
      </c>
      <c r="K117" s="16" t="str">
        <f>Tous</f>
        <v>Tous</v>
      </c>
      <c r="L117" s="16" t="str">
        <f>H_zn</f>
        <v>Espaces secs de la zone jour</v>
      </c>
      <c r="M117" s="16" t="str">
        <f>Tous</f>
        <v>Tous</v>
      </c>
      <c r="N117" s="16" t="str">
        <f>H_zn</f>
        <v>Espaces secs de la zone jour</v>
      </c>
      <c r="Q117" s="2" t="str">
        <f>Tous</f>
        <v>Tous</v>
      </c>
      <c r="R117" s="16" t="str">
        <f>H_zn</f>
        <v>Espaces secs de la zone jour</v>
      </c>
      <c r="S117" s="2" t="str">
        <f>Tous</f>
        <v>Tous</v>
      </c>
      <c r="T117" s="16"/>
      <c r="U117" s="2" t="str">
        <f>Tous</f>
        <v>Tous</v>
      </c>
      <c r="V117" s="16" t="str">
        <f>H_zn</f>
        <v>Espaces secs de la zone jour</v>
      </c>
      <c r="W117" s="2" t="str">
        <f>Tous</f>
        <v>Tous</v>
      </c>
      <c r="BK117" s="31" t="str">
        <f>Si_Alim_inf</f>
        <v>Si le total des débits d’alimentation des espaces secs est égal ou inférieur à 40% du total des débits nominaux d’évacuation</v>
      </c>
      <c r="BL117" s="2" t="str">
        <f>Si_Alim_inf</f>
        <v>Si le total des débits d’alimentation des espaces secs est égal ou inférieur à 40% du total des débits nominaux d’évacuation</v>
      </c>
      <c r="BM117" s="2" t="str">
        <f>Si_Alim_inf</f>
        <v>Si le total des débits d’alimentation des espaces secs est égal ou inférieur à 40% du total des débits nominaux d’évacuation</v>
      </c>
      <c r="BO117" s="2" t="str">
        <f>Si_Alim_inf</f>
        <v>Si le total des débits d’alimentation des espaces secs est égal ou inférieur à 40% du total des débits nominaux d’évacuation</v>
      </c>
      <c r="BP117" s="2" t="str">
        <f>Si_Alim_inf</f>
        <v>Si le total des débits d’alimentation des espaces secs est égal ou inférieur à 40% du total des débits nominaux d’évacuation</v>
      </c>
      <c r="CF117" s="31" t="str">
        <f>Si_Alim_inf</f>
        <v>Si le total des débits d’alimentation des espaces secs est égal ou inférieur à 40% du total des débits nominaux d’évacuation</v>
      </c>
      <c r="CG117" s="2" t="str">
        <f>Si_Alim_inf</f>
        <v>Si le total des débits d’alimentation des espaces secs est égal ou inférieur à 40% du total des débits nominaux d’évacuation</v>
      </c>
      <c r="CH117" s="2" t="str">
        <f>Si_Alim_inf</f>
        <v>Si le total des débits d’alimentation des espaces secs est égal ou inférieur à 40% du total des débits nominaux d’évacuation</v>
      </c>
      <c r="CJ117" s="2" t="str">
        <f>Si_Alim_inf</f>
        <v>Si le total des débits d’alimentation des espaces secs est égal ou inférieur à 40% du total des débits nominaux d’évacuation</v>
      </c>
      <c r="CK117" s="2" t="str">
        <f>Si_Alim_inf</f>
        <v>Si le total des débits d’alimentation des espaces secs est égal ou inférieur à 40% du total des débits nominaux d’évacuation</v>
      </c>
    </row>
    <row r="118" spans="2:102" x14ac:dyDescent="0.25">
      <c r="C118" s="1">
        <v>113</v>
      </c>
      <c r="D118" s="1">
        <v>18</v>
      </c>
      <c r="AA118" s="31" t="str">
        <f>Tous</f>
        <v>Tous</v>
      </c>
      <c r="AB118" s="16" t="str">
        <f>Tous</f>
        <v>Tous</v>
      </c>
      <c r="AC118" s="16" t="str">
        <f>Tous</f>
        <v>Tous</v>
      </c>
      <c r="AD118" s="16" t="str">
        <f>H_zn</f>
        <v>Espaces secs de la zone jour</v>
      </c>
      <c r="AE118" s="16" t="str">
        <f>Tous</f>
        <v>Tous</v>
      </c>
      <c r="AF118" s="16" t="str">
        <f>H_zn</f>
        <v>Espaces secs de la zone jour</v>
      </c>
      <c r="AI118" s="2" t="str">
        <f>Tous</f>
        <v>Tous</v>
      </c>
      <c r="AJ118" s="16" t="str">
        <f>H_zn</f>
        <v>Espaces secs de la zone jour</v>
      </c>
      <c r="AK118" s="2" t="str">
        <f>Tous</f>
        <v>Tous</v>
      </c>
      <c r="AM118" s="2" t="str">
        <f>Tous</f>
        <v>Tous</v>
      </c>
      <c r="AN118" s="16" t="str">
        <f>H_zn</f>
        <v>Espaces secs de la zone jour</v>
      </c>
      <c r="AO118" s="2" t="str">
        <f>Tous</f>
        <v>Tous</v>
      </c>
      <c r="AS118" s="31" t="str">
        <f>Tous</f>
        <v>Tous</v>
      </c>
      <c r="AT118" s="16" t="str">
        <f>Tous</f>
        <v>Tous</v>
      </c>
      <c r="AU118" s="16" t="str">
        <f>Tous</f>
        <v>Tous</v>
      </c>
      <c r="AV118" s="16" t="str">
        <f>H_zn</f>
        <v>Espaces secs de la zone jour</v>
      </c>
      <c r="AW118" s="16" t="str">
        <f>Tous</f>
        <v>Tous</v>
      </c>
      <c r="AX118" s="16" t="str">
        <f>H_zn</f>
        <v>Espaces secs de la zone jour</v>
      </c>
      <c r="BA118" s="2" t="str">
        <f>Tous</f>
        <v>Tous</v>
      </c>
      <c r="BB118" s="16" t="str">
        <f>H_zn</f>
        <v>Espaces secs de la zone jour</v>
      </c>
      <c r="BC118" s="2" t="str">
        <f>Tous</f>
        <v>Tous</v>
      </c>
      <c r="BE118" s="2" t="str">
        <f>Tous</f>
        <v>Tous</v>
      </c>
      <c r="BF118" s="16" t="str">
        <f>H_zn</f>
        <v>Espaces secs de la zone jour</v>
      </c>
      <c r="BG118" s="2" t="str">
        <f>Tous</f>
        <v>Tous</v>
      </c>
      <c r="BR118" s="31" t="str">
        <f>Si_Alim_inf</f>
        <v>Si le total des débits d’alimentation des espaces secs est égal ou inférieur à 40% du total des débits nominaux d’évacuation</v>
      </c>
      <c r="BS118" s="2" t="str">
        <f>Si_Alim_inf</f>
        <v>Si le total des débits d’alimentation des espaces secs est égal ou inférieur à 40% du total des débits nominaux d’évacuation</v>
      </c>
      <c r="BT118" s="2" t="str">
        <f>Si_Alim_inf</f>
        <v>Si le total des débits d’alimentation des espaces secs est égal ou inférieur à 40% du total des débits nominaux d’évacuation</v>
      </c>
      <c r="BV118" s="2" t="str">
        <f>Si_Alim_inf</f>
        <v>Si le total des débits d’alimentation des espaces secs est égal ou inférieur à 40% du total des débits nominaux d’évacuation</v>
      </c>
      <c r="BW118" s="2" t="str">
        <f>Si_Alim_inf</f>
        <v>Si le total des débits d’alimentation des espaces secs est égal ou inférieur à 40% du total des débits nominaux d’évacuation</v>
      </c>
      <c r="CL118" s="31" t="str">
        <f>Si_Alim_inf</f>
        <v>Si le total des débits d’alimentation des espaces secs est égal ou inférieur à 40% du total des débits nominaux d’évacuation</v>
      </c>
      <c r="CM118" s="2" t="str">
        <f>Si_Alim_inf</f>
        <v>Si le total des débits d’alimentation des espaces secs est égal ou inférieur à 40% du total des débits nominaux d’évacuation</v>
      </c>
      <c r="CN118" s="2" t="str">
        <f>Si_Alim_inf</f>
        <v>Si le total des débits d’alimentation des espaces secs est égal ou inférieur à 40% du total des débits nominaux d’évacuation</v>
      </c>
      <c r="CP118" s="2" t="str">
        <f>Si_Alim_inf</f>
        <v>Si le total des débits d’alimentation des espaces secs est égal ou inférieur à 40% du total des débits nominaux d’évacuation</v>
      </c>
      <c r="CQ118" s="2" t="str">
        <f>Si_Alim_inf</f>
        <v>Si le total des débits d’alimentation des espaces secs est égal ou inférieur à 40% du total des débits nominaux d’évacuation</v>
      </c>
    </row>
    <row r="119" spans="2:102" x14ac:dyDescent="0.25">
      <c r="C119" s="1">
        <v>114</v>
      </c>
      <c r="D119" s="1">
        <v>19</v>
      </c>
      <c r="E119" t="str">
        <f>Si_Alim_sup</f>
        <v>Si le total des débits d’alimentation des espaces secs est supérieur à 40% du total des débits nominaux d’évacuation</v>
      </c>
      <c r="BK119" s="31" t="s">
        <v>145</v>
      </c>
      <c r="BL119" s="2" t="s">
        <v>145</v>
      </c>
      <c r="BM119" s="2" t="s">
        <v>145</v>
      </c>
      <c r="BO119" s="2" t="s">
        <v>145</v>
      </c>
      <c r="BP119" s="2" t="s">
        <v>145</v>
      </c>
      <c r="BR119" s="33" t="s">
        <v>145</v>
      </c>
      <c r="BS119" s="2" t="s">
        <v>145</v>
      </c>
      <c r="BT119" s="2" t="s">
        <v>145</v>
      </c>
      <c r="BV119" s="2" t="s">
        <v>145</v>
      </c>
      <c r="BW119" s="2" t="s">
        <v>145</v>
      </c>
      <c r="CF119" s="31" t="s">
        <v>145</v>
      </c>
      <c r="CG119" s="2" t="s">
        <v>145</v>
      </c>
      <c r="CH119" s="2" t="s">
        <v>145</v>
      </c>
      <c r="CJ119" s="2" t="s">
        <v>145</v>
      </c>
      <c r="CK119" s="2" t="s">
        <v>145</v>
      </c>
      <c r="CL119" s="31" t="s">
        <v>145</v>
      </c>
      <c r="CM119" s="2" t="s">
        <v>145</v>
      </c>
      <c r="CN119" s="2" t="s">
        <v>145</v>
      </c>
      <c r="CP119" s="2" t="s">
        <v>145</v>
      </c>
      <c r="CQ119" s="2" t="s">
        <v>145</v>
      </c>
    </row>
    <row r="120" spans="2:102" s="10" customFormat="1" x14ac:dyDescent="0.25">
      <c r="B120" s="21">
        <v>7</v>
      </c>
      <c r="C120" s="21">
        <v>115</v>
      </c>
      <c r="D120" s="21">
        <v>1</v>
      </c>
      <c r="E120" s="10" t="str">
        <f>Tous</f>
        <v>Tous</v>
      </c>
      <c r="G120" s="19"/>
      <c r="H120" s="19"/>
      <c r="I120" s="32"/>
      <c r="J120" s="19"/>
      <c r="K120" s="19"/>
      <c r="L120" s="19"/>
      <c r="M120" s="19"/>
      <c r="N120" s="19"/>
      <c r="O120" s="19"/>
      <c r="P120" s="19"/>
      <c r="Q120" s="19"/>
      <c r="R120" s="19"/>
      <c r="S120" s="19"/>
      <c r="T120" s="19"/>
      <c r="U120" s="19"/>
      <c r="V120" s="19"/>
      <c r="W120" s="19"/>
      <c r="X120" s="19"/>
      <c r="Y120" s="19"/>
      <c r="Z120" s="19"/>
      <c r="AA120" s="32"/>
      <c r="AB120" s="19"/>
      <c r="AC120" s="19"/>
      <c r="AD120" s="19"/>
      <c r="AE120" s="19"/>
      <c r="AF120" s="19"/>
      <c r="AG120" s="19"/>
      <c r="AH120" s="19"/>
      <c r="AI120" s="19"/>
      <c r="AJ120" s="19"/>
      <c r="AK120" s="19"/>
      <c r="AL120" s="19"/>
      <c r="AM120" s="19"/>
      <c r="AN120" s="19"/>
      <c r="AO120" s="19"/>
      <c r="AP120" s="19"/>
      <c r="AQ120" s="19"/>
      <c r="AR120" s="19"/>
      <c r="AS120" s="32"/>
      <c r="AT120" s="19"/>
      <c r="AU120" s="19"/>
      <c r="AV120" s="19"/>
      <c r="AW120" s="19"/>
      <c r="AX120" s="19"/>
      <c r="AY120" s="19"/>
      <c r="AZ120" s="19"/>
      <c r="BA120" s="19"/>
      <c r="BB120" s="19"/>
      <c r="BC120" s="19"/>
      <c r="BD120" s="19"/>
      <c r="BE120" s="19"/>
      <c r="BF120" s="19"/>
      <c r="BG120" s="19"/>
      <c r="BH120" s="19"/>
      <c r="BI120" s="19"/>
      <c r="BJ120" s="19"/>
      <c r="BK120" s="32"/>
      <c r="BL120" s="19"/>
      <c r="BM120" s="19"/>
      <c r="BN120" s="19"/>
      <c r="BO120" s="19"/>
      <c r="BP120" s="19"/>
      <c r="BQ120" s="19"/>
      <c r="BR120" s="32"/>
      <c r="BS120" s="19"/>
      <c r="BT120" s="19"/>
      <c r="BU120" s="19"/>
      <c r="BV120" s="19"/>
      <c r="BW120" s="19"/>
      <c r="BX120" s="19"/>
      <c r="BY120" s="32"/>
      <c r="BZ120" s="19"/>
      <c r="CA120" s="19"/>
      <c r="CB120" s="19"/>
      <c r="CC120" s="19"/>
      <c r="CD120" s="19"/>
      <c r="CE120" s="19"/>
      <c r="CF120" s="32"/>
      <c r="CG120" s="19"/>
      <c r="CH120" s="19"/>
      <c r="CI120" s="19"/>
      <c r="CJ120" s="19"/>
      <c r="CK120" s="19"/>
      <c r="CL120" s="32"/>
      <c r="CM120" s="19"/>
      <c r="CN120" s="19"/>
      <c r="CO120" s="19"/>
      <c r="CP120" s="19"/>
      <c r="CQ120" s="19"/>
      <c r="CR120" s="32"/>
      <c r="CS120" s="19"/>
      <c r="CT120" s="19"/>
      <c r="CU120" s="19"/>
      <c r="CV120" s="19"/>
      <c r="CW120" s="19"/>
      <c r="CX120" s="50"/>
    </row>
    <row r="121" spans="2:102" x14ac:dyDescent="0.25">
      <c r="C121" s="1">
        <v>116</v>
      </c>
      <c r="D121" s="1">
        <v>2</v>
      </c>
      <c r="E121" s="11" t="str">
        <f>S_dh</f>
        <v>Espace sec en détection haute</v>
      </c>
      <c r="F121" s="11"/>
      <c r="BK121" s="31" t="s">
        <v>145</v>
      </c>
      <c r="BR121" s="31" t="s">
        <v>145</v>
      </c>
      <c r="BY121" s="31" t="s">
        <v>145</v>
      </c>
      <c r="CF121" s="31" t="s">
        <v>145</v>
      </c>
      <c r="CL121" s="31" t="s">
        <v>145</v>
      </c>
      <c r="CR121" s="31" t="s">
        <v>145</v>
      </c>
    </row>
    <row r="122" spans="2:102" x14ac:dyDescent="0.25">
      <c r="C122" s="1">
        <v>117</v>
      </c>
      <c r="D122" s="1">
        <v>3</v>
      </c>
      <c r="E122" t="str">
        <f>S_zn</f>
        <v>Espaces secs de la zone nuit</v>
      </c>
      <c r="BL122" s="2" t="s">
        <v>145</v>
      </c>
      <c r="BO122" s="2" t="s">
        <v>145</v>
      </c>
      <c r="BS122" s="2" t="s">
        <v>145</v>
      </c>
      <c r="BV122" s="2" t="s">
        <v>145</v>
      </c>
      <c r="BZ122" s="2" t="s">
        <v>145</v>
      </c>
      <c r="CC122" s="2" t="s">
        <v>145</v>
      </c>
      <c r="CG122" s="2" t="s">
        <v>145</v>
      </c>
      <c r="CJ122" s="2" t="s">
        <v>145</v>
      </c>
      <c r="CM122" s="2" t="s">
        <v>145</v>
      </c>
      <c r="CP122" s="2" t="s">
        <v>145</v>
      </c>
      <c r="CS122" s="2" t="s">
        <v>145</v>
      </c>
      <c r="CV122" s="2" t="s">
        <v>145</v>
      </c>
    </row>
    <row r="123" spans="2:102" x14ac:dyDescent="0.25">
      <c r="C123" s="1">
        <v>118</v>
      </c>
      <c r="D123" s="1">
        <v>4</v>
      </c>
      <c r="E123" t="str">
        <f>Tous</f>
        <v>Tous</v>
      </c>
      <c r="BM123" s="2" t="s">
        <v>145</v>
      </c>
      <c r="BN123" s="2" t="s">
        <v>145</v>
      </c>
      <c r="BP123" s="2" t="s">
        <v>145</v>
      </c>
      <c r="BT123" s="2" t="s">
        <v>145</v>
      </c>
      <c r="BU123" s="2" t="s">
        <v>145</v>
      </c>
      <c r="BW123" s="2" t="s">
        <v>145</v>
      </c>
      <c r="CA123" s="2" t="s">
        <v>145</v>
      </c>
      <c r="CB123" s="2" t="s">
        <v>145</v>
      </c>
      <c r="CD123" s="2" t="s">
        <v>145</v>
      </c>
      <c r="CH123" s="2" t="s">
        <v>145</v>
      </c>
      <c r="CI123" s="2" t="s">
        <v>145</v>
      </c>
      <c r="CK123" s="2" t="s">
        <v>145</v>
      </c>
      <c r="CN123" s="2" t="s">
        <v>145</v>
      </c>
      <c r="CO123" s="2" t="s">
        <v>145</v>
      </c>
      <c r="CQ123" s="2" t="s">
        <v>145</v>
      </c>
      <c r="CT123" s="2" t="s">
        <v>145</v>
      </c>
      <c r="CU123" s="2" t="s">
        <v>145</v>
      </c>
      <c r="CW123" s="2" t="s">
        <v>145</v>
      </c>
    </row>
    <row r="124" spans="2:102" x14ac:dyDescent="0.25">
      <c r="C124" s="1">
        <v>119</v>
      </c>
      <c r="D124" s="1">
        <v>5</v>
      </c>
      <c r="I124" s="31" t="str">
        <f>S_dh</f>
        <v>Espace sec en détection haute</v>
      </c>
      <c r="J124" s="16" t="str">
        <f>S_dh</f>
        <v>Espace sec en détection haute</v>
      </c>
      <c r="K124" s="2" t="str">
        <f>S_zn</f>
        <v>Espaces secs de la zone nuit</v>
      </c>
      <c r="L124" s="2"/>
      <c r="M124" s="2" t="str">
        <f>S_zn</f>
        <v>Espaces secs de la zone nuit</v>
      </c>
      <c r="N124" s="2"/>
      <c r="O124" s="2" t="s">
        <v>146</v>
      </c>
      <c r="Q124" s="2" t="str">
        <f>S_zn</f>
        <v>Espaces secs de la zone nuit</v>
      </c>
      <c r="S124" s="2" t="str">
        <f>Tous</f>
        <v>Tous</v>
      </c>
      <c r="U124" s="2" t="str">
        <f>S_zn</f>
        <v>Espaces secs de la zone nuit</v>
      </c>
      <c r="W124" s="2" t="str">
        <f>Tous</f>
        <v>Tous</v>
      </c>
      <c r="AA124" s="31" t="str">
        <f>S_dh</f>
        <v>Espace sec en détection haute</v>
      </c>
      <c r="AB124" s="16" t="str">
        <f>S_dh</f>
        <v>Espace sec en détection haute</v>
      </c>
      <c r="AC124" s="2" t="str">
        <f>S_zn</f>
        <v>Espaces secs de la zone nuit</v>
      </c>
      <c r="AD124" s="2"/>
      <c r="AE124" s="2" t="str">
        <f>S_zn</f>
        <v>Espaces secs de la zone nuit</v>
      </c>
      <c r="AF124" s="2"/>
      <c r="AG124" s="2" t="s">
        <v>146</v>
      </c>
      <c r="AI124" s="2" t="str">
        <f>S_zn</f>
        <v>Espaces secs de la zone nuit</v>
      </c>
      <c r="AK124" s="2" t="str">
        <f>Tous</f>
        <v>Tous</v>
      </c>
      <c r="AM124" s="2" t="str">
        <f>S_zn</f>
        <v>Espaces secs de la zone nuit</v>
      </c>
      <c r="AO124" s="2" t="str">
        <f>Tous</f>
        <v>Tous</v>
      </c>
      <c r="AS124" s="31" t="str">
        <f>S_dh</f>
        <v>Espace sec en détection haute</v>
      </c>
      <c r="AT124" s="16" t="str">
        <f>S_dh</f>
        <v>Espace sec en détection haute</v>
      </c>
      <c r="AU124" s="2" t="str">
        <f>S_zn</f>
        <v>Espaces secs de la zone nuit</v>
      </c>
      <c r="AV124" s="2"/>
      <c r="AW124" s="2" t="str">
        <f>S_zn</f>
        <v>Espaces secs de la zone nuit</v>
      </c>
      <c r="AX124" s="2"/>
      <c r="AY124" s="2" t="s">
        <v>146</v>
      </c>
      <c r="BA124" s="2" t="str">
        <f>S_zn</f>
        <v>Espaces secs de la zone nuit</v>
      </c>
      <c r="BC124" s="2" t="str">
        <f>Tous</f>
        <v>Tous</v>
      </c>
      <c r="BE124" s="2" t="str">
        <f>S_zn</f>
        <v>Espaces secs de la zone nuit</v>
      </c>
      <c r="BG124" s="2" t="str">
        <f>Tous</f>
        <v>Tous</v>
      </c>
    </row>
    <row r="125" spans="2:102" x14ac:dyDescent="0.25">
      <c r="C125" s="1">
        <v>120</v>
      </c>
      <c r="D125" s="1">
        <v>6</v>
      </c>
      <c r="E125" t="str">
        <f>Tous</f>
        <v>Tous</v>
      </c>
      <c r="L125" s="16" t="str">
        <f>H_zn</f>
        <v>Espaces secs de la zone jour</v>
      </c>
      <c r="N125" s="16" t="str">
        <f>H_zn</f>
        <v>Espaces secs de la zone jour</v>
      </c>
      <c r="R125" s="16" t="str">
        <f>H_zn</f>
        <v>Espaces secs de la zone jour</v>
      </c>
      <c r="T125" s="2" t="str">
        <f>Tous</f>
        <v>Tous</v>
      </c>
      <c r="V125" s="16" t="str">
        <f>H_zn</f>
        <v>Espaces secs de la zone jour</v>
      </c>
      <c r="X125" s="2" t="str">
        <f>Tous</f>
        <v>Tous</v>
      </c>
      <c r="AD125" s="16" t="str">
        <f>H_zn</f>
        <v>Espaces secs de la zone jour</v>
      </c>
      <c r="AF125" s="16" t="str">
        <f>H_zn</f>
        <v>Espaces secs de la zone jour</v>
      </c>
      <c r="AJ125" s="16" t="str">
        <f>H_zn</f>
        <v>Espaces secs de la zone jour</v>
      </c>
      <c r="AL125" s="2" t="str">
        <f>Tous</f>
        <v>Tous</v>
      </c>
      <c r="AN125" s="16" t="str">
        <f>H_zn</f>
        <v>Espaces secs de la zone jour</v>
      </c>
      <c r="AP125" s="2" t="str">
        <f>Tous</f>
        <v>Tous</v>
      </c>
      <c r="AV125" s="16" t="str">
        <f>H_zn</f>
        <v>Espaces secs de la zone jour</v>
      </c>
      <c r="AX125" s="16" t="str">
        <f>H_zn</f>
        <v>Espaces secs de la zone jour</v>
      </c>
      <c r="BB125" s="16" t="str">
        <f>H_zn</f>
        <v>Espaces secs de la zone jour</v>
      </c>
      <c r="BD125" s="2" t="str">
        <f>Tous</f>
        <v>Tous</v>
      </c>
      <c r="BF125" s="16" t="str">
        <f>H_zn</f>
        <v>Espaces secs de la zone jour</v>
      </c>
      <c r="BH125" s="2" t="str">
        <f>Tous</f>
        <v>Tous</v>
      </c>
    </row>
    <row r="126" spans="2:102" x14ac:dyDescent="0.25">
      <c r="C126" s="1">
        <v>121</v>
      </c>
      <c r="D126" s="1">
        <v>7</v>
      </c>
      <c r="E126" t="str">
        <f>Tous</f>
        <v>Tous</v>
      </c>
    </row>
    <row r="127" spans="2:102" x14ac:dyDescent="0.25">
      <c r="C127" s="1">
        <v>122</v>
      </c>
      <c r="D127" s="1">
        <v>8</v>
      </c>
      <c r="BK127" s="31" t="str">
        <f>S_Pas_dh</f>
        <v>Espaces secs qui ne sont pas en détection haute</v>
      </c>
      <c r="BL127" s="2" t="str">
        <f>S_zn</f>
        <v>Espaces secs de la zone nuit</v>
      </c>
      <c r="BO127" s="2" t="str">
        <f>S_zn</f>
        <v>Espaces secs de la zone nuit</v>
      </c>
      <c r="BR127" s="31" t="str">
        <f>S_Pas_dh</f>
        <v>Espaces secs qui ne sont pas en détection haute</v>
      </c>
      <c r="BS127" s="2" t="str">
        <f>S_zn</f>
        <v>Espaces secs de la zone nuit</v>
      </c>
      <c r="BV127" s="2" t="str">
        <f>S_zn</f>
        <v>Espaces secs de la zone nuit</v>
      </c>
      <c r="CF127" s="31" t="str">
        <f>S_Pas_dh</f>
        <v>Espaces secs qui ne sont pas en détection haute</v>
      </c>
      <c r="CG127" s="2" t="str">
        <f>S_zn</f>
        <v>Espaces secs de la zone nuit</v>
      </c>
      <c r="CJ127" s="2" t="str">
        <f>S_zn</f>
        <v>Espaces secs de la zone nuit</v>
      </c>
      <c r="CL127" s="31" t="str">
        <f>S_Pas_dh</f>
        <v>Espaces secs qui ne sont pas en détection haute</v>
      </c>
      <c r="CM127" s="2" t="str">
        <f>S_zn</f>
        <v>Espaces secs de la zone nuit</v>
      </c>
      <c r="CP127" s="2" t="str">
        <f>S_zn</f>
        <v>Espaces secs de la zone nuit</v>
      </c>
    </row>
    <row r="128" spans="2:102" x14ac:dyDescent="0.25">
      <c r="C128" s="1">
        <v>123</v>
      </c>
      <c r="D128" s="1">
        <v>9</v>
      </c>
      <c r="E128" t="str">
        <f>Tous</f>
        <v>Tous</v>
      </c>
      <c r="I128" s="31" t="s">
        <v>145</v>
      </c>
      <c r="J128" s="16" t="s">
        <v>145</v>
      </c>
      <c r="K128" s="16" t="s">
        <v>145</v>
      </c>
      <c r="L128" s="16" t="s">
        <v>145</v>
      </c>
      <c r="M128" s="16" t="s">
        <v>145</v>
      </c>
      <c r="N128" s="16" t="s">
        <v>145</v>
      </c>
      <c r="O128" s="2" t="s">
        <v>145</v>
      </c>
      <c r="Q128" s="2" t="s">
        <v>145</v>
      </c>
      <c r="R128" s="2" t="s">
        <v>145</v>
      </c>
      <c r="S128" s="2" t="s">
        <v>145</v>
      </c>
      <c r="T128" s="2" t="s">
        <v>145</v>
      </c>
      <c r="U128" s="2" t="s">
        <v>145</v>
      </c>
      <c r="V128" s="2" t="s">
        <v>145</v>
      </c>
      <c r="W128" s="2" t="s">
        <v>145</v>
      </c>
      <c r="X128" s="2" t="s">
        <v>145</v>
      </c>
      <c r="AA128" s="31" t="s">
        <v>145</v>
      </c>
      <c r="AB128" s="16" t="s">
        <v>145</v>
      </c>
      <c r="AC128" s="16" t="s">
        <v>145</v>
      </c>
      <c r="AD128" s="16" t="s">
        <v>145</v>
      </c>
      <c r="AE128" s="16" t="s">
        <v>145</v>
      </c>
      <c r="AF128" s="16" t="s">
        <v>145</v>
      </c>
      <c r="AG128" s="2" t="s">
        <v>145</v>
      </c>
      <c r="AI128" s="2" t="s">
        <v>145</v>
      </c>
      <c r="AJ128" s="2" t="s">
        <v>145</v>
      </c>
      <c r="AK128" s="2" t="s">
        <v>145</v>
      </c>
      <c r="AL128" s="2" t="s">
        <v>145</v>
      </c>
      <c r="AM128" s="2" t="s">
        <v>145</v>
      </c>
      <c r="AN128" s="2" t="s">
        <v>145</v>
      </c>
      <c r="AO128" s="2" t="s">
        <v>145</v>
      </c>
      <c r="AP128" s="2" t="s">
        <v>145</v>
      </c>
      <c r="BK128" s="31" t="s">
        <v>145</v>
      </c>
      <c r="BL128" s="2" t="s">
        <v>145</v>
      </c>
      <c r="BM128" s="2" t="s">
        <v>145</v>
      </c>
      <c r="BN128" s="2" t="s">
        <v>145</v>
      </c>
      <c r="BO128" s="2" t="s">
        <v>145</v>
      </c>
      <c r="BP128" s="2" t="s">
        <v>145</v>
      </c>
      <c r="BR128" s="31" t="s">
        <v>145</v>
      </c>
      <c r="BS128" s="2" t="s">
        <v>145</v>
      </c>
      <c r="BT128" s="2" t="s">
        <v>145</v>
      </c>
      <c r="BU128" s="2" t="s">
        <v>145</v>
      </c>
      <c r="BV128" s="2" t="s">
        <v>145</v>
      </c>
      <c r="BW128" s="2" t="s">
        <v>145</v>
      </c>
      <c r="CF128" s="31" t="s">
        <v>145</v>
      </c>
      <c r="CG128" s="2" t="s">
        <v>145</v>
      </c>
      <c r="CH128" s="2" t="s">
        <v>145</v>
      </c>
      <c r="CI128" s="2" t="s">
        <v>145</v>
      </c>
      <c r="CJ128" s="2" t="s">
        <v>145</v>
      </c>
      <c r="CK128" s="2" t="s">
        <v>145</v>
      </c>
      <c r="CL128" s="31" t="s">
        <v>145</v>
      </c>
      <c r="CM128" s="2" t="s">
        <v>145</v>
      </c>
      <c r="CN128" s="2" t="s">
        <v>145</v>
      </c>
      <c r="CO128" s="2" t="s">
        <v>145</v>
      </c>
      <c r="CP128" s="2" t="s">
        <v>145</v>
      </c>
      <c r="CQ128" s="2" t="s">
        <v>145</v>
      </c>
    </row>
    <row r="129" spans="2:102" x14ac:dyDescent="0.25">
      <c r="C129" s="1">
        <v>124</v>
      </c>
      <c r="D129" s="1">
        <v>10</v>
      </c>
      <c r="BY129" s="31" t="s">
        <v>148</v>
      </c>
      <c r="BZ129" s="2" t="s">
        <v>147</v>
      </c>
      <c r="CC129" s="2" t="s">
        <v>147</v>
      </c>
      <c r="CR129" s="31" t="s">
        <v>148</v>
      </c>
      <c r="CS129" s="2" t="s">
        <v>147</v>
      </c>
      <c r="CV129" s="2" t="s">
        <v>147</v>
      </c>
    </row>
    <row r="130" spans="2:102" x14ac:dyDescent="0.25">
      <c r="C130" s="1">
        <v>125</v>
      </c>
      <c r="D130" s="1">
        <v>11</v>
      </c>
      <c r="E130" t="str">
        <f>Tous</f>
        <v>Tous</v>
      </c>
      <c r="AS130" s="31" t="s">
        <v>145</v>
      </c>
      <c r="AT130" s="16" t="s">
        <v>145</v>
      </c>
      <c r="AU130" s="16" t="s">
        <v>145</v>
      </c>
      <c r="AV130" s="16" t="s">
        <v>145</v>
      </c>
      <c r="AW130" s="16" t="s">
        <v>145</v>
      </c>
      <c r="AX130" s="16" t="s">
        <v>145</v>
      </c>
      <c r="BA130" s="2" t="s">
        <v>145</v>
      </c>
      <c r="BB130" s="2" t="s">
        <v>145</v>
      </c>
      <c r="BC130" s="2" t="s">
        <v>145</v>
      </c>
      <c r="BD130" s="2" t="s">
        <v>145</v>
      </c>
      <c r="BE130" s="2" t="s">
        <v>145</v>
      </c>
      <c r="BF130" s="2" t="s">
        <v>145</v>
      </c>
      <c r="BG130" s="2" t="s">
        <v>145</v>
      </c>
      <c r="BH130" s="2" t="s">
        <v>145</v>
      </c>
    </row>
    <row r="131" spans="2:102" x14ac:dyDescent="0.25">
      <c r="C131" s="1">
        <v>126</v>
      </c>
      <c r="D131" s="1">
        <v>12</v>
      </c>
      <c r="E131" t="str">
        <f>Tous</f>
        <v>Tous</v>
      </c>
    </row>
    <row r="132" spans="2:102" x14ac:dyDescent="0.25">
      <c r="C132" s="1">
        <v>127</v>
      </c>
      <c r="D132" s="1">
        <v>13</v>
      </c>
      <c r="E132" t="str">
        <f>S_Pas_dh</f>
        <v>Espaces secs qui ne sont pas en détection haute</v>
      </c>
      <c r="J132" s="16" t="s">
        <v>145</v>
      </c>
      <c r="M132" s="16" t="s">
        <v>145</v>
      </c>
      <c r="N132" s="16" t="s">
        <v>145</v>
      </c>
      <c r="U132" s="2" t="s">
        <v>145</v>
      </c>
      <c r="V132" s="2" t="s">
        <v>145</v>
      </c>
      <c r="W132" s="2" t="s">
        <v>145</v>
      </c>
      <c r="X132" s="2" t="s">
        <v>145</v>
      </c>
      <c r="AB132" s="16" t="s">
        <v>145</v>
      </c>
      <c r="AE132" s="16" t="s">
        <v>145</v>
      </c>
      <c r="AF132" s="16" t="s">
        <v>145</v>
      </c>
      <c r="AM132" s="2" t="s">
        <v>145</v>
      </c>
      <c r="AN132" s="2" t="s">
        <v>145</v>
      </c>
      <c r="AO132" s="2" t="s">
        <v>145</v>
      </c>
      <c r="AP132" s="2" t="s">
        <v>145</v>
      </c>
      <c r="AT132" s="16" t="s">
        <v>145</v>
      </c>
      <c r="AW132" s="16" t="s">
        <v>145</v>
      </c>
      <c r="AX132" s="16" t="s">
        <v>145</v>
      </c>
      <c r="BE132" s="2" t="s">
        <v>145</v>
      </c>
      <c r="BF132" s="2" t="s">
        <v>145</v>
      </c>
      <c r="BG132" s="2" t="s">
        <v>145</v>
      </c>
      <c r="BH132" s="2" t="s">
        <v>145</v>
      </c>
      <c r="BK132" s="31" t="s">
        <v>145</v>
      </c>
      <c r="BR132" s="31" t="s">
        <v>145</v>
      </c>
      <c r="BY132" s="31" t="s">
        <v>145</v>
      </c>
      <c r="CF132" s="31" t="s">
        <v>145</v>
      </c>
      <c r="CL132" s="31" t="s">
        <v>145</v>
      </c>
      <c r="CR132" s="31" t="s">
        <v>145</v>
      </c>
    </row>
    <row r="133" spans="2:102" x14ac:dyDescent="0.25">
      <c r="C133" s="1">
        <v>128</v>
      </c>
      <c r="D133" s="1">
        <v>14</v>
      </c>
      <c r="E133" t="str">
        <f>S_zj</f>
        <v>Espaces secs de la zone jour</v>
      </c>
      <c r="BL133" s="2" t="s">
        <v>145</v>
      </c>
      <c r="BO133" s="2" t="s">
        <v>145</v>
      </c>
      <c r="BS133" s="2" t="s">
        <v>145</v>
      </c>
      <c r="BV133" s="2" t="s">
        <v>145</v>
      </c>
      <c r="BZ133" s="2" t="s">
        <v>145</v>
      </c>
      <c r="CC133" s="2" t="s">
        <v>145</v>
      </c>
      <c r="CG133" s="2" t="s">
        <v>145</v>
      </c>
      <c r="CJ133" s="2" t="s">
        <v>145</v>
      </c>
      <c r="CM133" s="2" t="s">
        <v>145</v>
      </c>
      <c r="CP133" s="2" t="s">
        <v>145</v>
      </c>
      <c r="CS133" s="2" t="s">
        <v>145</v>
      </c>
      <c r="CV133" s="2" t="s">
        <v>145</v>
      </c>
    </row>
    <row r="134" spans="2:102" x14ac:dyDescent="0.25">
      <c r="C134" s="1">
        <v>129</v>
      </c>
      <c r="D134" s="1">
        <v>15</v>
      </c>
      <c r="E134" t="str">
        <f>Tous</f>
        <v>Tous</v>
      </c>
    </row>
    <row r="135" spans="2:102" x14ac:dyDescent="0.25">
      <c r="C135" s="1">
        <v>130</v>
      </c>
      <c r="D135" s="1">
        <v>16</v>
      </c>
      <c r="I135" s="31" t="str">
        <f>S_Pas_dh</f>
        <v>Espaces secs qui ne sont pas en détection haute</v>
      </c>
      <c r="J135" s="31" t="str">
        <f>S_Pas_dh</f>
        <v>Espaces secs qui ne sont pas en détection haute</v>
      </c>
      <c r="K135" s="2" t="str">
        <f>S_zj</f>
        <v>Espaces secs de la zone jour</v>
      </c>
      <c r="L135" s="2"/>
      <c r="M135" s="2" t="str">
        <f>S_zj</f>
        <v>Espaces secs de la zone jour</v>
      </c>
      <c r="N135" s="2"/>
      <c r="O135" s="2" t="str">
        <f>S_Pas_dh</f>
        <v>Espaces secs qui ne sont pas en détection haute</v>
      </c>
      <c r="Q135" s="2" t="str">
        <f>S_zj</f>
        <v>Espaces secs de la zone jour</v>
      </c>
      <c r="U135" s="2" t="str">
        <f>S_zj</f>
        <v>Espaces secs de la zone jour</v>
      </c>
      <c r="AA135" s="31" t="str">
        <f>S_Pas_dh</f>
        <v>Espaces secs qui ne sont pas en détection haute</v>
      </c>
      <c r="AB135" s="31" t="str">
        <f>S_Pas_dh</f>
        <v>Espaces secs qui ne sont pas en détection haute</v>
      </c>
      <c r="AC135" s="2" t="str">
        <f>S_zj</f>
        <v>Espaces secs de la zone jour</v>
      </c>
      <c r="AD135" s="2"/>
      <c r="AE135" s="2" t="str">
        <f>S_zj</f>
        <v>Espaces secs de la zone jour</v>
      </c>
      <c r="AF135" s="2"/>
      <c r="AG135" s="2" t="str">
        <f>S_Pas_dh</f>
        <v>Espaces secs qui ne sont pas en détection haute</v>
      </c>
      <c r="AI135" s="2" t="str">
        <f>S_zj</f>
        <v>Espaces secs de la zone jour</v>
      </c>
      <c r="AM135" s="2" t="str">
        <f>S_zj</f>
        <v>Espaces secs de la zone jour</v>
      </c>
      <c r="AS135" s="31" t="str">
        <f>S_Pas_dh</f>
        <v>Espaces secs qui ne sont pas en détection haute</v>
      </c>
      <c r="AT135" s="31" t="str">
        <f>S_Pas_dh</f>
        <v>Espaces secs qui ne sont pas en détection haute</v>
      </c>
      <c r="AU135" s="2" t="str">
        <f>S_zj</f>
        <v>Espaces secs de la zone jour</v>
      </c>
      <c r="AV135" s="2"/>
      <c r="AW135" s="2" t="str">
        <f>S_zj</f>
        <v>Espaces secs de la zone jour</v>
      </c>
      <c r="AX135" s="2"/>
      <c r="AY135" s="2" t="str">
        <f>S_Pas_dh</f>
        <v>Espaces secs qui ne sont pas en détection haute</v>
      </c>
      <c r="BA135" s="2" t="str">
        <f>S_zj</f>
        <v>Espaces secs de la zone jour</v>
      </c>
      <c r="BE135" s="2" t="str">
        <f>S_zj</f>
        <v>Espaces secs de la zone jour</v>
      </c>
    </row>
    <row r="136" spans="2:102" x14ac:dyDescent="0.25">
      <c r="C136" s="1">
        <v>131</v>
      </c>
      <c r="D136" s="1">
        <v>17</v>
      </c>
      <c r="I136" s="31" t="str">
        <f>Tous</f>
        <v>Tous</v>
      </c>
      <c r="J136" s="16" t="str">
        <f>Tous</f>
        <v>Tous</v>
      </c>
      <c r="K136" s="16" t="str">
        <f>Tous</f>
        <v>Tous</v>
      </c>
      <c r="L136" s="16" t="str">
        <f>H_zj</f>
        <v>Espaces humides de la zone jour</v>
      </c>
      <c r="M136" s="16" t="str">
        <f>Tous</f>
        <v>Tous</v>
      </c>
      <c r="N136" s="16" t="str">
        <f>H_zj</f>
        <v>Espaces humides de la zone jour</v>
      </c>
      <c r="O136" s="2" t="str">
        <f>Tous</f>
        <v>Tous</v>
      </c>
      <c r="Q136" s="2" t="str">
        <f>Tous</f>
        <v>Tous</v>
      </c>
      <c r="R136" s="16" t="str">
        <f>H_zj</f>
        <v>Espaces humides de la zone jour</v>
      </c>
      <c r="S136" s="2" t="str">
        <f>Tous</f>
        <v>Tous</v>
      </c>
      <c r="U136" s="2" t="str">
        <f>Tous</f>
        <v>Tous</v>
      </c>
      <c r="V136" s="16" t="str">
        <f>H_zj</f>
        <v>Espaces humides de la zone jour</v>
      </c>
      <c r="W136" s="2" t="str">
        <f>Tous</f>
        <v>Tous</v>
      </c>
      <c r="BK136" s="31" t="str">
        <f t="shared" ref="BK136:BP136" si="4">Si_Alim_inf</f>
        <v>Si le total des débits d’alimentation des espaces secs est égal ou inférieur à 40% du total des débits nominaux d’évacuation</v>
      </c>
      <c r="BL136" s="2" t="str">
        <f t="shared" si="4"/>
        <v>Si le total des débits d’alimentation des espaces secs est égal ou inférieur à 40% du total des débits nominaux d’évacuation</v>
      </c>
      <c r="BM136" s="2" t="str">
        <f t="shared" si="4"/>
        <v>Si le total des débits d’alimentation des espaces secs est égal ou inférieur à 40% du total des débits nominaux d’évacuation</v>
      </c>
      <c r="BN136" s="2" t="str">
        <f t="shared" si="4"/>
        <v>Si le total des débits d’alimentation des espaces secs est égal ou inférieur à 40% du total des débits nominaux d’évacuation</v>
      </c>
      <c r="BO136" s="2" t="str">
        <f t="shared" si="4"/>
        <v>Si le total des débits d’alimentation des espaces secs est égal ou inférieur à 40% du total des débits nominaux d’évacuation</v>
      </c>
      <c r="BP136" s="2" t="str">
        <f t="shared" si="4"/>
        <v>Si le total des débits d’alimentation des espaces secs est égal ou inférieur à 40% du total des débits nominaux d’évacuation</v>
      </c>
      <c r="CF136" s="31" t="str">
        <f t="shared" ref="CF136:CK136" si="5">Si_Alim_inf</f>
        <v>Si le total des débits d’alimentation des espaces secs est égal ou inférieur à 40% du total des débits nominaux d’évacuation</v>
      </c>
      <c r="CG136" s="2" t="str">
        <f t="shared" si="5"/>
        <v>Si le total des débits d’alimentation des espaces secs est égal ou inférieur à 40% du total des débits nominaux d’évacuation</v>
      </c>
      <c r="CH136" s="2" t="str">
        <f t="shared" si="5"/>
        <v>Si le total des débits d’alimentation des espaces secs est égal ou inférieur à 40% du total des débits nominaux d’évacuation</v>
      </c>
      <c r="CI136" s="2" t="str">
        <f t="shared" si="5"/>
        <v>Si le total des débits d’alimentation des espaces secs est égal ou inférieur à 40% du total des débits nominaux d’évacuation</v>
      </c>
      <c r="CJ136" s="2" t="str">
        <f t="shared" si="5"/>
        <v>Si le total des débits d’alimentation des espaces secs est égal ou inférieur à 40% du total des débits nominaux d’évacuation</v>
      </c>
      <c r="CK136" s="2" t="str">
        <f t="shared" si="5"/>
        <v>Si le total des débits d’alimentation des espaces secs est égal ou inférieur à 40% du total des débits nominaux d’évacuation</v>
      </c>
    </row>
    <row r="137" spans="2:102" x14ac:dyDescent="0.25">
      <c r="C137" s="1">
        <v>132</v>
      </c>
      <c r="D137" s="1">
        <v>18</v>
      </c>
      <c r="AA137" s="31" t="str">
        <f>Tous</f>
        <v>Tous</v>
      </c>
      <c r="AB137" s="16" t="str">
        <f>Tous</f>
        <v>Tous</v>
      </c>
      <c r="AC137" s="16" t="str">
        <f>Tous</f>
        <v>Tous</v>
      </c>
      <c r="AD137" s="16" t="str">
        <f>H_zj</f>
        <v>Espaces humides de la zone jour</v>
      </c>
      <c r="AE137" s="16" t="str">
        <f>Tous</f>
        <v>Tous</v>
      </c>
      <c r="AF137" s="16" t="str">
        <f>H_zj</f>
        <v>Espaces humides de la zone jour</v>
      </c>
      <c r="AI137" s="2" t="str">
        <f>Tous</f>
        <v>Tous</v>
      </c>
      <c r="AJ137" s="16" t="str">
        <f>H_zj</f>
        <v>Espaces humides de la zone jour</v>
      </c>
      <c r="AK137" s="2" t="str">
        <f>Tous</f>
        <v>Tous</v>
      </c>
      <c r="AM137" s="2" t="str">
        <f>Tous</f>
        <v>Tous</v>
      </c>
      <c r="AN137" s="16" t="str">
        <f>H_zj</f>
        <v>Espaces humides de la zone jour</v>
      </c>
      <c r="AO137" s="2" t="str">
        <f>Tous</f>
        <v>Tous</v>
      </c>
      <c r="AS137" s="31" t="str">
        <f>Tous</f>
        <v>Tous</v>
      </c>
      <c r="AT137" s="16" t="str">
        <f>Tous</f>
        <v>Tous</v>
      </c>
      <c r="AU137" s="16" t="str">
        <f>Tous</f>
        <v>Tous</v>
      </c>
      <c r="AV137" s="16" t="str">
        <f>H_zj</f>
        <v>Espaces humides de la zone jour</v>
      </c>
      <c r="AW137" s="16" t="str">
        <f>Tous</f>
        <v>Tous</v>
      </c>
      <c r="AX137" s="16" t="str">
        <f>H_zj</f>
        <v>Espaces humides de la zone jour</v>
      </c>
      <c r="BA137" s="2" t="str">
        <f>Tous</f>
        <v>Tous</v>
      </c>
      <c r="BB137" s="16" t="str">
        <f>H_zj</f>
        <v>Espaces humides de la zone jour</v>
      </c>
      <c r="BC137" s="2" t="str">
        <f>Tous</f>
        <v>Tous</v>
      </c>
      <c r="BE137" s="2" t="str">
        <f>Tous</f>
        <v>Tous</v>
      </c>
      <c r="BF137" s="16" t="str">
        <f>H_zj</f>
        <v>Espaces humides de la zone jour</v>
      </c>
      <c r="BG137" s="2" t="str">
        <f>Tous</f>
        <v>Tous</v>
      </c>
      <c r="BR137" s="31" t="str">
        <f t="shared" ref="BR137:BW137" si="6">Si_Alim_inf</f>
        <v>Si le total des débits d’alimentation des espaces secs est égal ou inférieur à 40% du total des débits nominaux d’évacuation</v>
      </c>
      <c r="BS137" s="2" t="str">
        <f t="shared" si="6"/>
        <v>Si le total des débits d’alimentation des espaces secs est égal ou inférieur à 40% du total des débits nominaux d’évacuation</v>
      </c>
      <c r="BT137" s="2" t="str">
        <f t="shared" si="6"/>
        <v>Si le total des débits d’alimentation des espaces secs est égal ou inférieur à 40% du total des débits nominaux d’évacuation</v>
      </c>
      <c r="BU137" s="2" t="str">
        <f t="shared" si="6"/>
        <v>Si le total des débits d’alimentation des espaces secs est égal ou inférieur à 40% du total des débits nominaux d’évacuation</v>
      </c>
      <c r="BV137" s="2" t="str">
        <f t="shared" si="6"/>
        <v>Si le total des débits d’alimentation des espaces secs est égal ou inférieur à 40% du total des débits nominaux d’évacuation</v>
      </c>
      <c r="BW137" s="2" t="str">
        <f t="shared" si="6"/>
        <v>Si le total des débits d’alimentation des espaces secs est égal ou inférieur à 40% du total des débits nominaux d’évacuation</v>
      </c>
      <c r="CL137" s="31" t="str">
        <f t="shared" ref="CL137:CQ137" si="7">Si_Alim_inf</f>
        <v>Si le total des débits d’alimentation des espaces secs est égal ou inférieur à 40% du total des débits nominaux d’évacuation</v>
      </c>
      <c r="CM137" s="2" t="str">
        <f t="shared" si="7"/>
        <v>Si le total des débits d’alimentation des espaces secs est égal ou inférieur à 40% du total des débits nominaux d’évacuation</v>
      </c>
      <c r="CN137" s="2" t="str">
        <f t="shared" si="7"/>
        <v>Si le total des débits d’alimentation des espaces secs est égal ou inférieur à 40% du total des débits nominaux d’évacuation</v>
      </c>
      <c r="CO137" s="2" t="str">
        <f t="shared" si="7"/>
        <v>Si le total des débits d’alimentation des espaces secs est égal ou inférieur à 40% du total des débits nominaux d’évacuation</v>
      </c>
      <c r="CP137" s="2" t="str">
        <f t="shared" si="7"/>
        <v>Si le total des débits d’alimentation des espaces secs est égal ou inférieur à 40% du total des débits nominaux d’évacuation</v>
      </c>
      <c r="CQ137" s="2" t="str">
        <f t="shared" si="7"/>
        <v>Si le total des débits d’alimentation des espaces secs est égal ou inférieur à 40% du total des débits nominaux d’évacuation</v>
      </c>
    </row>
    <row r="138" spans="2:102" x14ac:dyDescent="0.25">
      <c r="C138" s="1">
        <v>133</v>
      </c>
      <c r="D138" s="1">
        <v>19</v>
      </c>
      <c r="E138" t="str">
        <f>Si_Alim_sup</f>
        <v>Si le total des débits d’alimentation des espaces secs est supérieur à 40% du total des débits nominaux d’évacuation</v>
      </c>
      <c r="BK138" s="31" t="s">
        <v>145</v>
      </c>
      <c r="BL138" s="2" t="s">
        <v>145</v>
      </c>
      <c r="BM138" s="2" t="s">
        <v>145</v>
      </c>
      <c r="BN138" s="2" t="s">
        <v>145</v>
      </c>
      <c r="BO138" s="2" t="s">
        <v>145</v>
      </c>
      <c r="BP138" s="2" t="s">
        <v>145</v>
      </c>
      <c r="BR138" s="31" t="s">
        <v>145</v>
      </c>
      <c r="BS138" s="2" t="s">
        <v>145</v>
      </c>
      <c r="BT138" s="2" t="s">
        <v>145</v>
      </c>
      <c r="BU138" s="2" t="s">
        <v>145</v>
      </c>
      <c r="BV138" s="2" t="s">
        <v>145</v>
      </c>
      <c r="BW138" s="2" t="s">
        <v>145</v>
      </c>
      <c r="CF138" s="31" t="s">
        <v>145</v>
      </c>
      <c r="CG138" s="2" t="s">
        <v>145</v>
      </c>
      <c r="CH138" s="2" t="s">
        <v>145</v>
      </c>
      <c r="CI138" s="2" t="s">
        <v>145</v>
      </c>
      <c r="CJ138" s="2" t="s">
        <v>145</v>
      </c>
      <c r="CK138" s="2" t="s">
        <v>145</v>
      </c>
      <c r="CL138" s="31" t="s">
        <v>145</v>
      </c>
      <c r="CM138" s="2" t="s">
        <v>145</v>
      </c>
      <c r="CN138" s="2" t="s">
        <v>145</v>
      </c>
      <c r="CO138" s="2" t="s">
        <v>145</v>
      </c>
      <c r="CP138" s="2" t="s">
        <v>145</v>
      </c>
      <c r="CQ138" s="2" t="s">
        <v>145</v>
      </c>
    </row>
    <row r="139" spans="2:102" s="10" customFormat="1" x14ac:dyDescent="0.25">
      <c r="B139" s="51">
        <v>8</v>
      </c>
      <c r="C139" s="21">
        <v>134</v>
      </c>
      <c r="D139" s="21">
        <v>1</v>
      </c>
      <c r="E139" s="10" t="str">
        <f>Tous</f>
        <v>Tous</v>
      </c>
      <c r="G139" s="19"/>
      <c r="H139" s="19"/>
      <c r="I139" s="32"/>
      <c r="J139" s="19"/>
      <c r="K139" s="19"/>
      <c r="L139" s="19"/>
      <c r="M139" s="19"/>
      <c r="N139" s="19"/>
      <c r="O139" s="19"/>
      <c r="P139" s="19"/>
      <c r="Q139" s="19"/>
      <c r="R139" s="19"/>
      <c r="S139" s="19"/>
      <c r="T139" s="19"/>
      <c r="U139" s="19"/>
      <c r="V139" s="19"/>
      <c r="W139" s="19"/>
      <c r="X139" s="19"/>
      <c r="Y139" s="19"/>
      <c r="Z139" s="19"/>
      <c r="AA139" s="32"/>
      <c r="AB139" s="19"/>
      <c r="AC139" s="19"/>
      <c r="AD139" s="19"/>
      <c r="AE139" s="19"/>
      <c r="AF139" s="19"/>
      <c r="AG139" s="19"/>
      <c r="AH139" s="19"/>
      <c r="AI139" s="19"/>
      <c r="AJ139" s="19"/>
      <c r="AK139" s="19"/>
      <c r="AL139" s="19"/>
      <c r="AM139" s="19"/>
      <c r="AN139" s="19"/>
      <c r="AO139" s="19"/>
      <c r="AP139" s="19"/>
      <c r="AQ139" s="19"/>
      <c r="AR139" s="19"/>
      <c r="AS139" s="32"/>
      <c r="AT139" s="19"/>
      <c r="AU139" s="19"/>
      <c r="AV139" s="19"/>
      <c r="AW139" s="19"/>
      <c r="AX139" s="19"/>
      <c r="AY139" s="19"/>
      <c r="AZ139" s="19"/>
      <c r="BA139" s="19"/>
      <c r="BB139" s="19"/>
      <c r="BC139" s="19"/>
      <c r="BD139" s="19"/>
      <c r="BE139" s="19"/>
      <c r="BF139" s="19"/>
      <c r="BG139" s="19"/>
      <c r="BH139" s="19"/>
      <c r="BI139" s="19"/>
      <c r="BJ139" s="19"/>
      <c r="BK139" s="32"/>
      <c r="BL139" s="19"/>
      <c r="BM139" s="19"/>
      <c r="BN139" s="19"/>
      <c r="BO139" s="19"/>
      <c r="BP139" s="19"/>
      <c r="BQ139" s="19"/>
      <c r="BR139" s="32"/>
      <c r="BS139" s="19"/>
      <c r="BT139" s="19"/>
      <c r="BU139" s="19"/>
      <c r="BV139" s="19"/>
      <c r="BW139" s="19"/>
      <c r="BX139" s="19"/>
      <c r="BY139" s="32"/>
      <c r="BZ139" s="19"/>
      <c r="CA139" s="19"/>
      <c r="CB139" s="19"/>
      <c r="CC139" s="19"/>
      <c r="CD139" s="19"/>
      <c r="CE139" s="19"/>
      <c r="CF139" s="32"/>
      <c r="CG139" s="19"/>
      <c r="CH139" s="19"/>
      <c r="CI139" s="19"/>
      <c r="CJ139" s="19"/>
      <c r="CK139" s="19"/>
      <c r="CL139" s="32"/>
      <c r="CM139" s="19"/>
      <c r="CN139" s="19"/>
      <c r="CO139" s="19"/>
      <c r="CP139" s="19"/>
      <c r="CQ139" s="19"/>
      <c r="CR139" s="32"/>
      <c r="CS139" s="19"/>
      <c r="CT139" s="19"/>
      <c r="CU139" s="19"/>
      <c r="CV139" s="19"/>
      <c r="CW139" s="19"/>
      <c r="CX139" s="50"/>
    </row>
    <row r="140" spans="2:102" x14ac:dyDescent="0.25">
      <c r="C140" s="1">
        <v>135</v>
      </c>
      <c r="D140" s="1">
        <v>2</v>
      </c>
      <c r="E140" s="11" t="str">
        <f>S_Pas_db</f>
        <v>Espaces secs qui ne sont pas en détection basse</v>
      </c>
      <c r="F140" s="11"/>
      <c r="J140" s="16" t="s">
        <v>145</v>
      </c>
      <c r="M140" s="16" t="s">
        <v>145</v>
      </c>
      <c r="N140" s="16" t="s">
        <v>145</v>
      </c>
      <c r="AB140" s="16" t="s">
        <v>145</v>
      </c>
      <c r="AE140" s="16" t="s">
        <v>145</v>
      </c>
      <c r="AF140" s="16" t="s">
        <v>145</v>
      </c>
      <c r="AT140" s="16" t="s">
        <v>145</v>
      </c>
      <c r="AW140" s="16" t="s">
        <v>145</v>
      </c>
      <c r="AX140" s="16" t="s">
        <v>145</v>
      </c>
      <c r="BK140" s="31" t="s">
        <v>145</v>
      </c>
      <c r="BR140" s="31" t="s">
        <v>145</v>
      </c>
      <c r="BY140" s="31" t="s">
        <v>145</v>
      </c>
      <c r="CF140" s="31" t="s">
        <v>145</v>
      </c>
      <c r="CL140" s="31" t="s">
        <v>145</v>
      </c>
      <c r="CR140" s="31" t="s">
        <v>145</v>
      </c>
    </row>
    <row r="141" spans="2:102" x14ac:dyDescent="0.25">
      <c r="C141" s="1">
        <v>136</v>
      </c>
      <c r="D141" s="1">
        <v>3</v>
      </c>
      <c r="E141" t="str">
        <f>Tous</f>
        <v>Tous</v>
      </c>
      <c r="BL141" s="2" t="s">
        <v>145</v>
      </c>
      <c r="BS141" s="2" t="s">
        <v>145</v>
      </c>
      <c r="BZ141" s="2" t="s">
        <v>145</v>
      </c>
      <c r="CG141" s="2" t="s">
        <v>145</v>
      </c>
      <c r="CM141" s="2" t="s">
        <v>145</v>
      </c>
      <c r="CS141" s="2" t="s">
        <v>145</v>
      </c>
    </row>
    <row r="142" spans="2:102" x14ac:dyDescent="0.25">
      <c r="C142" s="1">
        <v>137</v>
      </c>
      <c r="D142" s="1">
        <v>4</v>
      </c>
      <c r="E142" t="str">
        <f>Tous</f>
        <v>Tous</v>
      </c>
      <c r="BM142" s="2" t="s">
        <v>145</v>
      </c>
      <c r="BT142" s="2" t="s">
        <v>145</v>
      </c>
      <c r="CA142" s="2" t="s">
        <v>145</v>
      </c>
      <c r="CH142" s="2" t="s">
        <v>145</v>
      </c>
      <c r="CN142" s="2" t="s">
        <v>145</v>
      </c>
      <c r="CT142" s="2" t="s">
        <v>145</v>
      </c>
    </row>
    <row r="143" spans="2:102" x14ac:dyDescent="0.25">
      <c r="C143" s="1">
        <v>138</v>
      </c>
      <c r="D143" s="1">
        <v>5</v>
      </c>
      <c r="I143" s="31" t="str">
        <f>S_Pas_db</f>
        <v>Espaces secs qui ne sont pas en détection basse</v>
      </c>
      <c r="J143" s="16" t="str">
        <f>S_Pas_db</f>
        <v>Espaces secs qui ne sont pas en détection basse</v>
      </c>
      <c r="K143" s="16" t="str">
        <f>Tous</f>
        <v>Tous</v>
      </c>
      <c r="M143" s="16" t="str">
        <f>Tous</f>
        <v>Tous</v>
      </c>
      <c r="AA143" s="31" t="str">
        <f>S_Pas_db</f>
        <v>Espaces secs qui ne sont pas en détection basse</v>
      </c>
      <c r="AB143" s="16" t="str">
        <f>S_Pas_db</f>
        <v>Espaces secs qui ne sont pas en détection basse</v>
      </c>
      <c r="AC143" s="16" t="str">
        <f>Tous</f>
        <v>Tous</v>
      </c>
      <c r="AE143" s="16" t="str">
        <f>Tous</f>
        <v>Tous</v>
      </c>
      <c r="AS143" s="31" t="str">
        <f>S_Pas_db</f>
        <v>Espaces secs qui ne sont pas en détection basse</v>
      </c>
      <c r="AT143" s="16" t="str">
        <f>S_Pas_db</f>
        <v>Espaces secs qui ne sont pas en détection basse</v>
      </c>
      <c r="AU143" s="16" t="str">
        <f>Tous</f>
        <v>Tous</v>
      </c>
      <c r="AW143" s="16" t="str">
        <f>Tous</f>
        <v>Tous</v>
      </c>
    </row>
    <row r="144" spans="2:102" x14ac:dyDescent="0.25">
      <c r="C144" s="1">
        <v>139</v>
      </c>
      <c r="D144" s="1">
        <v>6</v>
      </c>
      <c r="E144" t="str">
        <f>Tous</f>
        <v>Tous</v>
      </c>
      <c r="L144" s="16" t="s">
        <v>145</v>
      </c>
      <c r="N144" s="16" t="s">
        <v>145</v>
      </c>
      <c r="AD144" s="16" t="s">
        <v>145</v>
      </c>
      <c r="AF144" s="16" t="s">
        <v>145</v>
      </c>
      <c r="AV144" s="16" t="s">
        <v>145</v>
      </c>
      <c r="AX144" s="16" t="s">
        <v>145</v>
      </c>
    </row>
    <row r="145" spans="2:102" x14ac:dyDescent="0.25">
      <c r="C145" s="1">
        <v>140</v>
      </c>
      <c r="D145" s="1">
        <v>7</v>
      </c>
      <c r="E145" t="str">
        <f>Tous</f>
        <v>Tous</v>
      </c>
    </row>
    <row r="146" spans="2:102" x14ac:dyDescent="0.25">
      <c r="C146" s="1">
        <v>141</v>
      </c>
      <c r="D146" s="1">
        <v>8</v>
      </c>
      <c r="E146" t="str">
        <f>S_db</f>
        <v>Espace sec en détection basse</v>
      </c>
      <c r="J146" s="16" t="s">
        <v>145</v>
      </c>
      <c r="M146" s="16" t="s">
        <v>145</v>
      </c>
      <c r="N146" s="16" t="s">
        <v>145</v>
      </c>
      <c r="AB146" s="16" t="s">
        <v>145</v>
      </c>
      <c r="AE146" s="16" t="s">
        <v>145</v>
      </c>
      <c r="AF146" s="16" t="s">
        <v>145</v>
      </c>
      <c r="AT146" s="16" t="s">
        <v>145</v>
      </c>
      <c r="AW146" s="16" t="s">
        <v>145</v>
      </c>
      <c r="AX146" s="16" t="s">
        <v>145</v>
      </c>
      <c r="BK146" s="31" t="s">
        <v>145</v>
      </c>
      <c r="BR146" s="31" t="s">
        <v>145</v>
      </c>
      <c r="CF146" s="31" t="s">
        <v>145</v>
      </c>
      <c r="CL146" s="31" t="s">
        <v>145</v>
      </c>
    </row>
    <row r="147" spans="2:102" x14ac:dyDescent="0.25">
      <c r="C147" s="1">
        <v>142</v>
      </c>
      <c r="D147" s="1">
        <v>9</v>
      </c>
      <c r="E147" t="str">
        <f>Tous</f>
        <v>Tous</v>
      </c>
      <c r="I147" s="31" t="s">
        <v>145</v>
      </c>
      <c r="J147" s="16" t="s">
        <v>145</v>
      </c>
      <c r="K147" s="16" t="s">
        <v>145</v>
      </c>
      <c r="M147" s="16" t="s">
        <v>145</v>
      </c>
      <c r="AA147" s="31" t="s">
        <v>145</v>
      </c>
      <c r="AB147" s="16" t="s">
        <v>145</v>
      </c>
      <c r="AC147" s="16" t="s">
        <v>145</v>
      </c>
      <c r="AE147" s="16" t="s">
        <v>145</v>
      </c>
      <c r="BK147" s="31" t="s">
        <v>145</v>
      </c>
      <c r="BL147" s="2" t="s">
        <v>145</v>
      </c>
      <c r="BM147" s="2" t="s">
        <v>145</v>
      </c>
      <c r="BR147" s="31" t="s">
        <v>145</v>
      </c>
      <c r="BS147" s="2" t="s">
        <v>145</v>
      </c>
      <c r="BT147" s="2" t="s">
        <v>145</v>
      </c>
      <c r="CF147" s="31" t="s">
        <v>145</v>
      </c>
      <c r="CG147" s="2" t="s">
        <v>145</v>
      </c>
      <c r="CH147" s="2" t="s">
        <v>145</v>
      </c>
      <c r="CL147" s="31" t="s">
        <v>145</v>
      </c>
      <c r="CM147" s="2" t="s">
        <v>145</v>
      </c>
      <c r="CN147" s="2" t="s">
        <v>145</v>
      </c>
    </row>
    <row r="148" spans="2:102" x14ac:dyDescent="0.25">
      <c r="C148" s="1">
        <v>143</v>
      </c>
      <c r="D148" s="1">
        <v>10</v>
      </c>
      <c r="E148" t="str">
        <f>S_db</f>
        <v>Espace sec en détection basse</v>
      </c>
      <c r="BY148" s="31" t="s">
        <v>145</v>
      </c>
      <c r="CR148" s="31" t="s">
        <v>145</v>
      </c>
    </row>
    <row r="149" spans="2:102" x14ac:dyDescent="0.25">
      <c r="C149" s="1">
        <v>144</v>
      </c>
      <c r="D149" s="1">
        <v>11</v>
      </c>
      <c r="E149" t="str">
        <f>Tous</f>
        <v>Tous</v>
      </c>
      <c r="AS149" s="31" t="s">
        <v>145</v>
      </c>
      <c r="AT149" s="16" t="s">
        <v>145</v>
      </c>
      <c r="AU149" s="16" t="s">
        <v>145</v>
      </c>
      <c r="AW149" s="16" t="s">
        <v>145</v>
      </c>
    </row>
    <row r="150" spans="2:102" x14ac:dyDescent="0.25">
      <c r="C150" s="1">
        <v>145</v>
      </c>
      <c r="D150" s="1">
        <v>12</v>
      </c>
      <c r="E150" t="str">
        <f>S_zj</f>
        <v>Espaces secs de la zone jour</v>
      </c>
    </row>
    <row r="151" spans="2:102" x14ac:dyDescent="0.25">
      <c r="C151" s="1">
        <v>146</v>
      </c>
      <c r="D151" s="1">
        <v>13</v>
      </c>
      <c r="E151" t="str">
        <f>S_db</f>
        <v>Espace sec en détection basse</v>
      </c>
      <c r="J151" s="16" t="s">
        <v>145</v>
      </c>
      <c r="M151" s="16" t="s">
        <v>145</v>
      </c>
      <c r="N151" s="16" t="s">
        <v>145</v>
      </c>
      <c r="AB151" s="16" t="s">
        <v>145</v>
      </c>
      <c r="AE151" s="16" t="s">
        <v>145</v>
      </c>
      <c r="AF151" s="16" t="s">
        <v>145</v>
      </c>
      <c r="AT151" s="16" t="s">
        <v>145</v>
      </c>
      <c r="AW151" s="16" t="s">
        <v>145</v>
      </c>
      <c r="AX151" s="16" t="s">
        <v>145</v>
      </c>
      <c r="BK151" s="31" t="s">
        <v>145</v>
      </c>
      <c r="BR151" s="31" t="s">
        <v>145</v>
      </c>
      <c r="BY151" s="31" t="s">
        <v>145</v>
      </c>
      <c r="CF151" s="31" t="s">
        <v>145</v>
      </c>
      <c r="CL151" s="31" t="s">
        <v>145</v>
      </c>
      <c r="CR151" s="31" t="s">
        <v>145</v>
      </c>
    </row>
    <row r="152" spans="2:102" x14ac:dyDescent="0.25">
      <c r="C152" s="1">
        <v>147</v>
      </c>
      <c r="D152" s="1">
        <v>14</v>
      </c>
      <c r="E152" t="str">
        <f>S_zj</f>
        <v>Espaces secs de la zone jour</v>
      </c>
    </row>
    <row r="153" spans="2:102" x14ac:dyDescent="0.25">
      <c r="C153" s="1">
        <v>148</v>
      </c>
      <c r="D153" s="1">
        <v>15</v>
      </c>
      <c r="E153" t="str">
        <f>Tous</f>
        <v>Tous</v>
      </c>
    </row>
    <row r="154" spans="2:102" x14ac:dyDescent="0.25">
      <c r="C154" s="1">
        <v>149</v>
      </c>
      <c r="D154" s="1">
        <v>16</v>
      </c>
      <c r="E154" t="str">
        <f>S_db</f>
        <v>Espace sec en détection basse</v>
      </c>
      <c r="I154" s="31" t="s">
        <v>145</v>
      </c>
      <c r="J154" s="16" t="s">
        <v>145</v>
      </c>
      <c r="AA154" s="31" t="s">
        <v>145</v>
      </c>
      <c r="AB154" s="16" t="s">
        <v>145</v>
      </c>
      <c r="AS154" s="31" t="s">
        <v>145</v>
      </c>
      <c r="AT154" s="16" t="s">
        <v>145</v>
      </c>
    </row>
    <row r="155" spans="2:102" x14ac:dyDescent="0.25">
      <c r="C155" s="1">
        <v>150</v>
      </c>
      <c r="D155" s="1">
        <v>17</v>
      </c>
      <c r="I155" s="31" t="s">
        <v>165</v>
      </c>
      <c r="J155" s="16" t="s">
        <v>165</v>
      </c>
      <c r="K155" s="16" t="s">
        <v>165</v>
      </c>
      <c r="M155" s="16" t="s">
        <v>165</v>
      </c>
      <c r="BK155" s="31" t="str">
        <f>Si_Alim_inf</f>
        <v>Si le total des débits d’alimentation des espaces secs est égal ou inférieur à 40% du total des débits nominaux d’évacuation</v>
      </c>
      <c r="BL155" s="2" t="str">
        <f>Si_Alim_inf</f>
        <v>Si le total des débits d’alimentation des espaces secs est égal ou inférieur à 40% du total des débits nominaux d’évacuation</v>
      </c>
      <c r="BM155" s="2" t="str">
        <f>Si_Alim_inf</f>
        <v>Si le total des débits d’alimentation des espaces secs est égal ou inférieur à 40% du total des débits nominaux d’évacuation</v>
      </c>
      <c r="CF155" s="31" t="str">
        <f>Si_Alim_inf</f>
        <v>Si le total des débits d’alimentation des espaces secs est égal ou inférieur à 40% du total des débits nominaux d’évacuation</v>
      </c>
      <c r="CG155" s="2" t="str">
        <f>Si_Alim_inf</f>
        <v>Si le total des débits d’alimentation des espaces secs est égal ou inférieur à 40% du total des débits nominaux d’évacuation</v>
      </c>
      <c r="CH155" s="2" t="str">
        <f>Si_Alim_inf</f>
        <v>Si le total des débits d’alimentation des espaces secs est égal ou inférieur à 40% du total des débits nominaux d’évacuation</v>
      </c>
    </row>
    <row r="156" spans="2:102" x14ac:dyDescent="0.25">
      <c r="C156" s="1">
        <v>151</v>
      </c>
      <c r="D156" s="1">
        <v>18</v>
      </c>
      <c r="AA156" s="31" t="s">
        <v>165</v>
      </c>
      <c r="AB156" s="16" t="s">
        <v>165</v>
      </c>
      <c r="AC156" s="16" t="s">
        <v>165</v>
      </c>
      <c r="AE156" s="16" t="s">
        <v>165</v>
      </c>
      <c r="AS156" s="31" t="s">
        <v>165</v>
      </c>
      <c r="AT156" s="16" t="s">
        <v>165</v>
      </c>
      <c r="AU156" s="16" t="s">
        <v>165</v>
      </c>
      <c r="AW156" s="16" t="s">
        <v>165</v>
      </c>
      <c r="BR156" s="31" t="str">
        <f>Si_Alim_inf</f>
        <v>Si le total des débits d’alimentation des espaces secs est égal ou inférieur à 40% du total des débits nominaux d’évacuation</v>
      </c>
      <c r="BS156" s="2" t="str">
        <f>Si_Alim_inf</f>
        <v>Si le total des débits d’alimentation des espaces secs est égal ou inférieur à 40% du total des débits nominaux d’évacuation</v>
      </c>
      <c r="BT156" s="2" t="str">
        <f>Si_Alim_inf</f>
        <v>Si le total des débits d’alimentation des espaces secs est égal ou inférieur à 40% du total des débits nominaux d’évacuation</v>
      </c>
      <c r="CL156" s="31" t="str">
        <f>Si_Alim_inf</f>
        <v>Si le total des débits d’alimentation des espaces secs est égal ou inférieur à 40% du total des débits nominaux d’évacuation</v>
      </c>
      <c r="CM156" s="2" t="str">
        <f>Si_Alim_inf</f>
        <v>Si le total des débits d’alimentation des espaces secs est égal ou inférieur à 40% du total des débits nominaux d’évacuation</v>
      </c>
      <c r="CN156" s="2" t="str">
        <f>Si_Alim_inf</f>
        <v>Si le total des débits d’alimentation des espaces secs est égal ou inférieur à 40% du total des débits nominaux d’évacuation</v>
      </c>
    </row>
    <row r="157" spans="2:102" x14ac:dyDescent="0.25">
      <c r="C157" s="1">
        <v>152</v>
      </c>
      <c r="D157" s="1">
        <v>19</v>
      </c>
      <c r="E157" t="str">
        <f>Si_Alim_sup</f>
        <v>Si le total des débits d’alimentation des espaces secs est supérieur à 40% du total des débits nominaux d’évacuation</v>
      </c>
      <c r="BK157" s="31" t="s">
        <v>145</v>
      </c>
      <c r="BL157" s="2" t="s">
        <v>145</v>
      </c>
      <c r="BM157" s="2" t="s">
        <v>145</v>
      </c>
      <c r="BR157" s="31" t="s">
        <v>145</v>
      </c>
      <c r="BS157" s="2" t="s">
        <v>145</v>
      </c>
      <c r="BT157" s="2" t="s">
        <v>145</v>
      </c>
      <c r="CF157" s="31" t="s">
        <v>145</v>
      </c>
      <c r="CG157" s="2" t="s">
        <v>145</v>
      </c>
      <c r="CH157" s="2" t="s">
        <v>145</v>
      </c>
      <c r="CL157" s="31" t="s">
        <v>145</v>
      </c>
      <c r="CM157" s="2" t="s">
        <v>145</v>
      </c>
      <c r="CN157" s="2" t="s">
        <v>145</v>
      </c>
    </row>
    <row r="158" spans="2:102" s="10" customFormat="1" x14ac:dyDescent="0.25">
      <c r="B158" s="21">
        <v>9</v>
      </c>
      <c r="C158" s="21">
        <v>153</v>
      </c>
      <c r="D158" s="21">
        <v>1</v>
      </c>
      <c r="E158" s="10" t="str">
        <f>Tous</f>
        <v>Tous</v>
      </c>
      <c r="G158" s="35"/>
      <c r="H158" s="35"/>
      <c r="I158" s="34"/>
      <c r="J158" s="35"/>
      <c r="K158" s="35"/>
      <c r="L158" s="35"/>
      <c r="M158" s="35"/>
      <c r="N158" s="35"/>
      <c r="O158" s="35"/>
      <c r="P158" s="35"/>
      <c r="Q158" s="35"/>
      <c r="R158" s="35"/>
      <c r="S158" s="35"/>
      <c r="T158" s="35"/>
      <c r="U158" s="35"/>
      <c r="V158" s="35"/>
      <c r="W158" s="35"/>
      <c r="X158" s="35"/>
      <c r="Y158" s="35"/>
      <c r="Z158" s="35"/>
      <c r="AA158" s="34"/>
      <c r="AB158" s="35"/>
      <c r="AC158" s="35"/>
      <c r="AD158" s="35"/>
      <c r="AE158" s="35"/>
      <c r="AF158" s="35"/>
      <c r="AG158" s="35"/>
      <c r="AH158" s="35"/>
      <c r="AI158" s="35"/>
      <c r="AJ158" s="35"/>
      <c r="AK158" s="35"/>
      <c r="AL158" s="35"/>
      <c r="AM158" s="35"/>
      <c r="AN158" s="35"/>
      <c r="AO158" s="35"/>
      <c r="AP158" s="35"/>
      <c r="AQ158" s="35"/>
      <c r="AR158" s="35"/>
      <c r="AS158" s="34"/>
      <c r="AT158" s="35"/>
      <c r="AU158" s="35"/>
      <c r="AV158" s="35"/>
      <c r="AW158" s="35"/>
      <c r="AX158" s="35"/>
      <c r="AY158" s="35"/>
      <c r="AZ158" s="35"/>
      <c r="BA158" s="35"/>
      <c r="BB158" s="35"/>
      <c r="BC158" s="35"/>
      <c r="BD158" s="35"/>
      <c r="BE158" s="35"/>
      <c r="BF158" s="35"/>
      <c r="BG158" s="35"/>
      <c r="BH158" s="35"/>
      <c r="BI158" s="35"/>
      <c r="BJ158" s="35"/>
      <c r="BK158" s="32"/>
      <c r="BL158" s="19"/>
      <c r="BM158" s="19"/>
      <c r="BN158" s="19"/>
      <c r="BO158" s="19"/>
      <c r="BP158" s="19"/>
      <c r="BQ158" s="19"/>
      <c r="BR158" s="32"/>
      <c r="BS158" s="19"/>
      <c r="BT158" s="19"/>
      <c r="BU158" s="19"/>
      <c r="BV158" s="19"/>
      <c r="BW158" s="19"/>
      <c r="BX158" s="19"/>
      <c r="BY158" s="32"/>
      <c r="BZ158" s="19"/>
      <c r="CA158" s="19"/>
      <c r="CB158" s="19"/>
      <c r="CC158" s="19"/>
      <c r="CD158" s="19"/>
      <c r="CE158" s="19"/>
      <c r="CF158" s="32"/>
      <c r="CG158" s="19"/>
      <c r="CH158" s="19"/>
      <c r="CI158" s="19"/>
      <c r="CJ158" s="19"/>
      <c r="CK158" s="19"/>
      <c r="CL158" s="32"/>
      <c r="CM158" s="19"/>
      <c r="CN158" s="19"/>
      <c r="CO158" s="19"/>
      <c r="CP158" s="19"/>
      <c r="CQ158" s="19"/>
      <c r="CR158" s="32"/>
      <c r="CS158" s="19"/>
      <c r="CT158" s="19"/>
      <c r="CU158" s="19"/>
      <c r="CV158" s="19"/>
      <c r="CW158" s="19"/>
      <c r="CX158" s="50"/>
    </row>
    <row r="159" spans="2:102" x14ac:dyDescent="0.25">
      <c r="C159" s="1">
        <v>154</v>
      </c>
      <c r="D159" s="1">
        <v>2</v>
      </c>
      <c r="E159" s="11" t="str">
        <f>S_Pas_db</f>
        <v>Espaces secs qui ne sont pas en détection basse</v>
      </c>
      <c r="F159" s="11"/>
      <c r="G159" s="37"/>
      <c r="H159" s="37"/>
      <c r="I159" s="36"/>
      <c r="J159" s="260" t="s">
        <v>145</v>
      </c>
      <c r="K159" s="260"/>
      <c r="L159" s="260"/>
      <c r="M159" s="260" t="s">
        <v>145</v>
      </c>
      <c r="N159" s="260" t="s">
        <v>145</v>
      </c>
      <c r="O159" s="37"/>
      <c r="P159" s="37"/>
      <c r="Q159" s="37"/>
      <c r="R159" s="37"/>
      <c r="S159" s="37"/>
      <c r="T159" s="37"/>
      <c r="U159" s="37"/>
      <c r="V159" s="37"/>
      <c r="W159" s="37"/>
      <c r="X159" s="37"/>
      <c r="Y159" s="37"/>
      <c r="Z159" s="37"/>
      <c r="AA159" s="36"/>
      <c r="AB159" s="260" t="s">
        <v>145</v>
      </c>
      <c r="AC159" s="260"/>
      <c r="AD159" s="260"/>
      <c r="AE159" s="260" t="s">
        <v>145</v>
      </c>
      <c r="AF159" s="260" t="s">
        <v>145</v>
      </c>
      <c r="AG159" s="37"/>
      <c r="AH159" s="37"/>
      <c r="AI159" s="37"/>
      <c r="AJ159" s="37"/>
      <c r="AK159" s="37"/>
      <c r="AL159" s="37"/>
      <c r="AM159" s="37"/>
      <c r="AN159" s="37"/>
      <c r="AO159" s="37"/>
      <c r="AP159" s="37"/>
      <c r="AQ159" s="37"/>
      <c r="AR159" s="37"/>
      <c r="AS159" s="36"/>
      <c r="AT159" s="260" t="s">
        <v>145</v>
      </c>
      <c r="AU159" s="260"/>
      <c r="AV159" s="260"/>
      <c r="AW159" s="260" t="s">
        <v>145</v>
      </c>
      <c r="AX159" s="260" t="s">
        <v>145</v>
      </c>
      <c r="AY159" s="37"/>
      <c r="AZ159" s="37"/>
      <c r="BA159" s="37"/>
      <c r="BB159" s="37"/>
      <c r="BC159" s="37"/>
      <c r="BD159" s="37"/>
      <c r="BE159" s="37"/>
      <c r="BF159" s="37"/>
      <c r="BG159" s="37"/>
      <c r="BH159" s="37"/>
      <c r="BI159" s="37"/>
      <c r="BJ159" s="37"/>
      <c r="BK159" s="31" t="s">
        <v>145</v>
      </c>
      <c r="BR159" s="31" t="s">
        <v>145</v>
      </c>
      <c r="BY159" s="31" t="s">
        <v>145</v>
      </c>
      <c r="CF159" s="31" t="s">
        <v>145</v>
      </c>
      <c r="CL159" s="31" t="s">
        <v>145</v>
      </c>
      <c r="CR159" s="31" t="s">
        <v>145</v>
      </c>
    </row>
    <row r="160" spans="2:102" x14ac:dyDescent="0.25">
      <c r="C160" s="1">
        <v>155</v>
      </c>
      <c r="D160" s="1">
        <v>3</v>
      </c>
      <c r="E160" t="str">
        <f>Tous</f>
        <v>Tous</v>
      </c>
      <c r="G160" s="37"/>
      <c r="H160" s="37"/>
      <c r="I160" s="36"/>
      <c r="J160" s="260"/>
      <c r="K160" s="260"/>
      <c r="L160" s="260"/>
      <c r="M160" s="260"/>
      <c r="N160" s="260"/>
      <c r="O160" s="37"/>
      <c r="P160" s="37"/>
      <c r="Q160" s="37"/>
      <c r="R160" s="37"/>
      <c r="S160" s="37"/>
      <c r="T160" s="37"/>
      <c r="U160" s="37"/>
      <c r="V160" s="37"/>
      <c r="W160" s="37"/>
      <c r="X160" s="37"/>
      <c r="Y160" s="37"/>
      <c r="Z160" s="37"/>
      <c r="AA160" s="36"/>
      <c r="AB160" s="260"/>
      <c r="AC160" s="260"/>
      <c r="AD160" s="260"/>
      <c r="AE160" s="260"/>
      <c r="AF160" s="260"/>
      <c r="AG160" s="37"/>
      <c r="AH160" s="37"/>
      <c r="AI160" s="37"/>
      <c r="AJ160" s="37"/>
      <c r="AK160" s="37"/>
      <c r="AL160" s="37"/>
      <c r="AM160" s="37"/>
      <c r="AN160" s="37"/>
      <c r="AO160" s="37"/>
      <c r="AP160" s="37"/>
      <c r="AQ160" s="37"/>
      <c r="AR160" s="37"/>
      <c r="AS160" s="36"/>
      <c r="AT160" s="260"/>
      <c r="AU160" s="260"/>
      <c r="AV160" s="260"/>
      <c r="AW160" s="260"/>
      <c r="AX160" s="260"/>
      <c r="AY160" s="37"/>
      <c r="AZ160" s="37"/>
      <c r="BA160" s="37"/>
      <c r="BB160" s="37"/>
      <c r="BC160" s="37"/>
      <c r="BD160" s="37"/>
      <c r="BE160" s="37"/>
      <c r="BF160" s="37"/>
      <c r="BG160" s="37"/>
      <c r="BH160" s="37"/>
      <c r="BI160" s="37"/>
      <c r="BJ160" s="37"/>
      <c r="BL160" s="2" t="s">
        <v>145</v>
      </c>
      <c r="BS160" s="2" t="s">
        <v>145</v>
      </c>
      <c r="BZ160" s="2" t="s">
        <v>145</v>
      </c>
      <c r="CG160" s="2" t="s">
        <v>145</v>
      </c>
      <c r="CM160" s="2" t="s">
        <v>145</v>
      </c>
      <c r="CS160" s="2" t="s">
        <v>145</v>
      </c>
    </row>
    <row r="161" spans="1:98" x14ac:dyDescent="0.25">
      <c r="C161" s="1">
        <v>156</v>
      </c>
      <c r="D161" s="1">
        <v>4</v>
      </c>
      <c r="E161" t="str">
        <f>Tous</f>
        <v>Tous</v>
      </c>
      <c r="G161" s="37"/>
      <c r="H161" s="37"/>
      <c r="I161" s="36"/>
      <c r="J161" s="260"/>
      <c r="K161" s="260"/>
      <c r="L161" s="260"/>
      <c r="M161" s="260"/>
      <c r="N161" s="260"/>
      <c r="O161" s="37"/>
      <c r="P161" s="37"/>
      <c r="Q161" s="37"/>
      <c r="R161" s="37"/>
      <c r="S161" s="37"/>
      <c r="T161" s="37"/>
      <c r="U161" s="37"/>
      <c r="V161" s="37"/>
      <c r="W161" s="37"/>
      <c r="X161" s="37"/>
      <c r="Y161" s="37"/>
      <c r="Z161" s="37"/>
      <c r="AA161" s="36"/>
      <c r="AB161" s="260"/>
      <c r="AC161" s="260"/>
      <c r="AD161" s="260"/>
      <c r="AE161" s="260"/>
      <c r="AF161" s="260"/>
      <c r="AG161" s="37"/>
      <c r="AH161" s="37"/>
      <c r="AI161" s="37"/>
      <c r="AJ161" s="37"/>
      <c r="AK161" s="37"/>
      <c r="AL161" s="37"/>
      <c r="AM161" s="37"/>
      <c r="AN161" s="37"/>
      <c r="AO161" s="37"/>
      <c r="AP161" s="37"/>
      <c r="AQ161" s="37"/>
      <c r="AR161" s="37"/>
      <c r="AS161" s="36"/>
      <c r="AT161" s="260"/>
      <c r="AU161" s="260"/>
      <c r="AV161" s="260"/>
      <c r="AW161" s="260"/>
      <c r="AX161" s="260"/>
      <c r="AY161" s="37"/>
      <c r="AZ161" s="37"/>
      <c r="BA161" s="37"/>
      <c r="BB161" s="37"/>
      <c r="BC161" s="37"/>
      <c r="BD161" s="37"/>
      <c r="BE161" s="37"/>
      <c r="BF161" s="37"/>
      <c r="BG161" s="37"/>
      <c r="BH161" s="37"/>
      <c r="BI161" s="37"/>
      <c r="BJ161" s="37"/>
      <c r="BM161" s="2" t="s">
        <v>145</v>
      </c>
      <c r="BN161" s="2" t="s">
        <v>145</v>
      </c>
      <c r="BT161" s="2" t="s">
        <v>145</v>
      </c>
      <c r="BU161" s="2" t="s">
        <v>145</v>
      </c>
      <c r="CA161" s="2" t="s">
        <v>145</v>
      </c>
      <c r="CB161" s="2" t="s">
        <v>145</v>
      </c>
      <c r="CH161" s="2" t="s">
        <v>145</v>
      </c>
      <c r="CN161" s="2" t="s">
        <v>145</v>
      </c>
      <c r="CT161" s="2" t="s">
        <v>145</v>
      </c>
    </row>
    <row r="162" spans="1:98" x14ac:dyDescent="0.25">
      <c r="C162" s="1">
        <v>157</v>
      </c>
      <c r="D162" s="1">
        <v>5</v>
      </c>
      <c r="G162" s="37"/>
      <c r="H162" s="37"/>
      <c r="I162" s="36" t="str">
        <f>S_Pas_db</f>
        <v>Espaces secs qui ne sont pas en détection basse</v>
      </c>
      <c r="J162" s="260" t="str">
        <f>S_Pas_db</f>
        <v>Espaces secs qui ne sont pas en détection basse</v>
      </c>
      <c r="K162" s="260" t="str">
        <f>Tous</f>
        <v>Tous</v>
      </c>
      <c r="L162" s="260"/>
      <c r="M162" s="260" t="str">
        <f>Tous</f>
        <v>Tous</v>
      </c>
      <c r="N162" s="260"/>
      <c r="O162" s="260" t="str">
        <f>S_Pas_db</f>
        <v>Espaces secs qui ne sont pas en détection basse</v>
      </c>
      <c r="P162" s="37"/>
      <c r="Q162" s="37"/>
      <c r="R162" s="37"/>
      <c r="S162" s="37"/>
      <c r="T162" s="37"/>
      <c r="U162" s="37"/>
      <c r="V162" s="37"/>
      <c r="W162" s="37"/>
      <c r="X162" s="37"/>
      <c r="Y162" s="37"/>
      <c r="Z162" s="37"/>
      <c r="AA162" s="36" t="str">
        <f>S_Pas_db</f>
        <v>Espaces secs qui ne sont pas en détection basse</v>
      </c>
      <c r="AB162" s="260" t="str">
        <f>S_Pas_db</f>
        <v>Espaces secs qui ne sont pas en détection basse</v>
      </c>
      <c r="AC162" s="260" t="str">
        <f>Tous</f>
        <v>Tous</v>
      </c>
      <c r="AD162" s="260"/>
      <c r="AE162" s="260" t="str">
        <f>Tous</f>
        <v>Tous</v>
      </c>
      <c r="AF162" s="260"/>
      <c r="AG162" s="260" t="str">
        <f>S_Pas_db</f>
        <v>Espaces secs qui ne sont pas en détection basse</v>
      </c>
      <c r="AH162" s="37"/>
      <c r="AI162" s="37"/>
      <c r="AJ162" s="37"/>
      <c r="AK162" s="37"/>
      <c r="AL162" s="37"/>
      <c r="AM162" s="37"/>
      <c r="AN162" s="37"/>
      <c r="AO162" s="37"/>
      <c r="AP162" s="37"/>
      <c r="AQ162" s="37"/>
      <c r="AR162" s="37"/>
      <c r="AS162" s="36" t="str">
        <f>S_Pas_db</f>
        <v>Espaces secs qui ne sont pas en détection basse</v>
      </c>
      <c r="AT162" s="260" t="str">
        <f>S_Pas_db</f>
        <v>Espaces secs qui ne sont pas en détection basse</v>
      </c>
      <c r="AU162" s="260" t="str">
        <f>Tous</f>
        <v>Tous</v>
      </c>
      <c r="AV162" s="260"/>
      <c r="AW162" s="260" t="str">
        <f>Tous</f>
        <v>Tous</v>
      </c>
      <c r="AX162" s="260"/>
      <c r="AY162" s="260" t="str">
        <f>S_Pas_db</f>
        <v>Espaces secs qui ne sont pas en détection basse</v>
      </c>
      <c r="AZ162" s="37"/>
      <c r="BA162" s="37"/>
      <c r="BB162" s="37"/>
      <c r="BC162" s="37"/>
      <c r="BD162" s="37"/>
      <c r="BE162" s="37"/>
      <c r="BF162" s="37"/>
      <c r="BG162" s="37"/>
      <c r="BH162" s="37"/>
      <c r="BI162" s="37"/>
      <c r="BJ162" s="37"/>
    </row>
    <row r="163" spans="1:98" x14ac:dyDescent="0.25">
      <c r="C163" s="1">
        <v>158</v>
      </c>
      <c r="D163" s="1">
        <v>6</v>
      </c>
      <c r="E163" t="str">
        <f>Tous</f>
        <v>Tous</v>
      </c>
      <c r="G163" s="37"/>
      <c r="H163" s="37"/>
      <c r="I163" s="36"/>
      <c r="J163" s="260"/>
      <c r="K163" s="260"/>
      <c r="L163" s="260" t="s">
        <v>145</v>
      </c>
      <c r="M163" s="260"/>
      <c r="N163" s="260" t="s">
        <v>145</v>
      </c>
      <c r="O163" s="37"/>
      <c r="P163" s="37"/>
      <c r="Q163" s="37"/>
      <c r="R163" s="37"/>
      <c r="S163" s="37"/>
      <c r="T163" s="37"/>
      <c r="U163" s="37"/>
      <c r="V163" s="37"/>
      <c r="W163" s="37"/>
      <c r="X163" s="37"/>
      <c r="Y163" s="37"/>
      <c r="Z163" s="37"/>
      <c r="AA163" s="36"/>
      <c r="AB163" s="260"/>
      <c r="AC163" s="260"/>
      <c r="AD163" s="260" t="s">
        <v>145</v>
      </c>
      <c r="AE163" s="260"/>
      <c r="AF163" s="260" t="s">
        <v>145</v>
      </c>
      <c r="AG163" s="37"/>
      <c r="AH163" s="37"/>
      <c r="AI163" s="37"/>
      <c r="AJ163" s="37"/>
      <c r="AK163" s="37"/>
      <c r="AL163" s="37"/>
      <c r="AM163" s="37"/>
      <c r="AN163" s="37"/>
      <c r="AO163" s="37"/>
      <c r="AP163" s="37"/>
      <c r="AQ163" s="37"/>
      <c r="AR163" s="37"/>
      <c r="AS163" s="36"/>
      <c r="AT163" s="260"/>
      <c r="AU163" s="260"/>
      <c r="AV163" s="260" t="s">
        <v>145</v>
      </c>
      <c r="AW163" s="260"/>
      <c r="AX163" s="260" t="s">
        <v>145</v>
      </c>
      <c r="AY163" s="37"/>
      <c r="AZ163" s="37"/>
      <c r="BA163" s="37"/>
      <c r="BB163" s="37"/>
      <c r="BC163" s="37"/>
      <c r="BD163" s="37"/>
      <c r="BE163" s="37"/>
      <c r="BF163" s="37"/>
      <c r="BG163" s="37"/>
      <c r="BH163" s="37"/>
      <c r="BI163" s="37"/>
      <c r="BJ163" s="37"/>
    </row>
    <row r="164" spans="1:98" x14ac:dyDescent="0.25">
      <c r="C164" s="1">
        <v>159</v>
      </c>
      <c r="D164" s="1">
        <v>7</v>
      </c>
      <c r="E164" t="str">
        <f>Tous</f>
        <v>Tous</v>
      </c>
      <c r="G164" s="37"/>
      <c r="H164" s="37"/>
      <c r="I164" s="36"/>
      <c r="J164" s="260"/>
      <c r="K164" s="260"/>
      <c r="L164" s="260"/>
      <c r="M164" s="260"/>
      <c r="N164" s="260"/>
      <c r="O164" s="37"/>
      <c r="P164" s="37"/>
      <c r="Q164" s="37"/>
      <c r="R164" s="37"/>
      <c r="S164" s="37"/>
      <c r="T164" s="37"/>
      <c r="U164" s="37"/>
      <c r="V164" s="37"/>
      <c r="W164" s="37"/>
      <c r="X164" s="37"/>
      <c r="Y164" s="37"/>
      <c r="Z164" s="37"/>
      <c r="AA164" s="36"/>
      <c r="AB164" s="260"/>
      <c r="AC164" s="260"/>
      <c r="AD164" s="260"/>
      <c r="AE164" s="260"/>
      <c r="AF164" s="260"/>
      <c r="AG164" s="37"/>
      <c r="AH164" s="37"/>
      <c r="AI164" s="37"/>
      <c r="AJ164" s="37"/>
      <c r="AK164" s="37"/>
      <c r="AL164" s="37"/>
      <c r="AM164" s="37"/>
      <c r="AN164" s="37"/>
      <c r="AO164" s="37"/>
      <c r="AP164" s="37"/>
      <c r="AQ164" s="37"/>
      <c r="AR164" s="37"/>
      <c r="AS164" s="36"/>
      <c r="AT164" s="260"/>
      <c r="AU164" s="260"/>
      <c r="AV164" s="260"/>
      <c r="AW164" s="260"/>
      <c r="AX164" s="260"/>
      <c r="AY164" s="37"/>
      <c r="AZ164" s="37"/>
      <c r="BA164" s="37"/>
      <c r="BB164" s="37"/>
      <c r="BC164" s="37"/>
      <c r="BD164" s="37"/>
      <c r="BE164" s="37"/>
      <c r="BF164" s="37"/>
      <c r="BG164" s="37"/>
      <c r="BH164" s="37"/>
      <c r="BI164" s="37"/>
      <c r="BJ164" s="37"/>
    </row>
    <row r="165" spans="1:98" x14ac:dyDescent="0.25">
      <c r="C165" s="1">
        <v>160</v>
      </c>
      <c r="D165" s="1">
        <v>8</v>
      </c>
      <c r="E165" t="str">
        <f>S_db</f>
        <v>Espace sec en détection basse</v>
      </c>
      <c r="G165" s="37"/>
      <c r="H165" s="37"/>
      <c r="I165" s="36"/>
      <c r="J165" s="260"/>
      <c r="K165" s="260"/>
      <c r="L165" s="260"/>
      <c r="M165" s="260"/>
      <c r="N165" s="260"/>
      <c r="O165" s="37"/>
      <c r="P165" s="37"/>
      <c r="Q165" s="37"/>
      <c r="R165" s="37"/>
      <c r="S165" s="37"/>
      <c r="T165" s="37"/>
      <c r="U165" s="37"/>
      <c r="V165" s="37"/>
      <c r="W165" s="37"/>
      <c r="X165" s="37"/>
      <c r="Y165" s="37"/>
      <c r="Z165" s="37"/>
      <c r="AA165" s="36"/>
      <c r="AB165" s="260"/>
      <c r="AC165" s="260"/>
      <c r="AD165" s="260"/>
      <c r="AE165" s="260"/>
      <c r="AF165" s="260"/>
      <c r="AG165" s="37"/>
      <c r="AH165" s="37"/>
      <c r="AI165" s="37"/>
      <c r="AJ165" s="37"/>
      <c r="AK165" s="37"/>
      <c r="AL165" s="37"/>
      <c r="AM165" s="37"/>
      <c r="AN165" s="37"/>
      <c r="AO165" s="37"/>
      <c r="AP165" s="37"/>
      <c r="AQ165" s="37"/>
      <c r="AR165" s="37"/>
      <c r="AS165" s="36"/>
      <c r="AT165" s="260"/>
      <c r="AU165" s="260"/>
      <c r="AV165" s="260"/>
      <c r="AW165" s="260"/>
      <c r="AX165" s="260"/>
      <c r="AY165" s="37"/>
      <c r="AZ165" s="37"/>
      <c r="BA165" s="37"/>
      <c r="BB165" s="37"/>
      <c r="BC165" s="37"/>
      <c r="BD165" s="37"/>
      <c r="BE165" s="37"/>
      <c r="BF165" s="37"/>
      <c r="BG165" s="37"/>
      <c r="BH165" s="37"/>
      <c r="BI165" s="37"/>
      <c r="BJ165" s="37"/>
      <c r="BK165" s="31" t="s">
        <v>145</v>
      </c>
      <c r="BR165" s="31" t="s">
        <v>145</v>
      </c>
      <c r="CF165" s="31" t="s">
        <v>145</v>
      </c>
      <c r="CL165" s="31" t="s">
        <v>145</v>
      </c>
    </row>
    <row r="166" spans="1:98" x14ac:dyDescent="0.25">
      <c r="C166" s="1">
        <v>161</v>
      </c>
      <c r="D166" s="1">
        <v>9</v>
      </c>
      <c r="E166" t="str">
        <f>Tous</f>
        <v>Tous</v>
      </c>
      <c r="G166" s="37"/>
      <c r="H166" s="37"/>
      <c r="I166" s="36" t="s">
        <v>145</v>
      </c>
      <c r="J166" s="260" t="s">
        <v>145</v>
      </c>
      <c r="K166" s="260" t="s">
        <v>145</v>
      </c>
      <c r="L166" s="260"/>
      <c r="M166" s="260" t="s">
        <v>145</v>
      </c>
      <c r="N166" s="260"/>
      <c r="O166" s="37" t="s">
        <v>145</v>
      </c>
      <c r="P166" s="37"/>
      <c r="Q166" s="37"/>
      <c r="R166" s="37"/>
      <c r="S166" s="37"/>
      <c r="T166" s="37"/>
      <c r="U166" s="37"/>
      <c r="V166" s="37"/>
      <c r="W166" s="37"/>
      <c r="X166" s="37"/>
      <c r="Y166" s="37"/>
      <c r="Z166" s="37"/>
      <c r="AA166" s="36" t="s">
        <v>145</v>
      </c>
      <c r="AB166" s="260" t="s">
        <v>145</v>
      </c>
      <c r="AC166" s="260" t="s">
        <v>145</v>
      </c>
      <c r="AD166" s="260"/>
      <c r="AE166" s="260" t="s">
        <v>145</v>
      </c>
      <c r="AF166" s="260"/>
      <c r="AG166" s="37" t="s">
        <v>145</v>
      </c>
      <c r="AH166" s="37"/>
      <c r="AI166" s="37"/>
      <c r="AJ166" s="37"/>
      <c r="AK166" s="37"/>
      <c r="AL166" s="37"/>
      <c r="AM166" s="37"/>
      <c r="AN166" s="37"/>
      <c r="AO166" s="37"/>
      <c r="AP166" s="37"/>
      <c r="AQ166" s="37"/>
      <c r="AR166" s="37"/>
      <c r="AS166" s="36"/>
      <c r="AT166" s="260"/>
      <c r="AU166" s="260"/>
      <c r="AV166" s="260"/>
      <c r="AW166" s="260"/>
      <c r="AX166" s="260"/>
      <c r="AY166" s="37"/>
      <c r="AZ166" s="37"/>
      <c r="BA166" s="37"/>
      <c r="BB166" s="37"/>
      <c r="BC166" s="37"/>
      <c r="BD166" s="37"/>
      <c r="BE166" s="37"/>
      <c r="BF166" s="37"/>
      <c r="BG166" s="37"/>
      <c r="BH166" s="37"/>
      <c r="BI166" s="37"/>
      <c r="BJ166" s="37"/>
      <c r="BK166" s="31" t="s">
        <v>145</v>
      </c>
      <c r="BL166" s="2" t="s">
        <v>145</v>
      </c>
      <c r="BM166" s="2" t="s">
        <v>145</v>
      </c>
      <c r="BN166" s="2" t="s">
        <v>145</v>
      </c>
      <c r="BR166" s="31" t="s">
        <v>145</v>
      </c>
      <c r="BS166" s="2" t="s">
        <v>145</v>
      </c>
      <c r="BT166" s="2" t="s">
        <v>145</v>
      </c>
      <c r="BU166" s="2" t="s">
        <v>145</v>
      </c>
      <c r="CF166" s="31" t="s">
        <v>145</v>
      </c>
      <c r="CL166" s="31" t="s">
        <v>145</v>
      </c>
    </row>
    <row r="167" spans="1:98" x14ac:dyDescent="0.25">
      <c r="C167" s="1">
        <v>162</v>
      </c>
      <c r="D167" s="1">
        <v>10</v>
      </c>
      <c r="E167" t="str">
        <f>S_db</f>
        <v>Espace sec en détection basse</v>
      </c>
      <c r="G167" s="37"/>
      <c r="H167" s="37"/>
      <c r="I167" s="36"/>
      <c r="J167" s="260"/>
      <c r="K167" s="260"/>
      <c r="L167" s="260"/>
      <c r="M167" s="260"/>
      <c r="N167" s="260"/>
      <c r="O167" s="37"/>
      <c r="P167" s="37"/>
      <c r="Q167" s="37"/>
      <c r="R167" s="37"/>
      <c r="S167" s="37"/>
      <c r="T167" s="37"/>
      <c r="U167" s="37"/>
      <c r="V167" s="37"/>
      <c r="W167" s="37"/>
      <c r="X167" s="37"/>
      <c r="Y167" s="37"/>
      <c r="Z167" s="37"/>
      <c r="AA167" s="36"/>
      <c r="AB167" s="260"/>
      <c r="AC167" s="260"/>
      <c r="AD167" s="260"/>
      <c r="AE167" s="260"/>
      <c r="AF167" s="260"/>
      <c r="AG167" s="37"/>
      <c r="AH167" s="37"/>
      <c r="AI167" s="37"/>
      <c r="AJ167" s="37"/>
      <c r="AK167" s="37"/>
      <c r="AL167" s="37"/>
      <c r="AM167" s="37"/>
      <c r="AN167" s="37"/>
      <c r="AO167" s="37"/>
      <c r="AP167" s="37"/>
      <c r="AQ167" s="37"/>
      <c r="AR167" s="37"/>
      <c r="AS167" s="36"/>
      <c r="AT167" s="260"/>
      <c r="AU167" s="260"/>
      <c r="AV167" s="260"/>
      <c r="AW167" s="260"/>
      <c r="AX167" s="260"/>
      <c r="AY167" s="37"/>
      <c r="AZ167" s="37"/>
      <c r="BA167" s="37"/>
      <c r="BB167" s="37"/>
      <c r="BC167" s="37"/>
      <c r="BD167" s="37"/>
      <c r="BE167" s="37"/>
      <c r="BF167" s="37"/>
      <c r="BG167" s="37"/>
      <c r="BH167" s="37"/>
      <c r="BI167" s="37"/>
      <c r="BJ167" s="37"/>
      <c r="BY167" s="31" t="s">
        <v>145</v>
      </c>
      <c r="CR167" s="31" t="s">
        <v>145</v>
      </c>
    </row>
    <row r="168" spans="1:98" x14ac:dyDescent="0.25">
      <c r="C168" s="1">
        <v>163</v>
      </c>
      <c r="D168" s="1">
        <v>11</v>
      </c>
      <c r="E168" t="str">
        <f>Tous</f>
        <v>Tous</v>
      </c>
      <c r="G168" s="37"/>
      <c r="H168" s="37"/>
      <c r="I168" s="36"/>
      <c r="J168" s="260"/>
      <c r="K168" s="260"/>
      <c r="L168" s="260"/>
      <c r="M168" s="260"/>
      <c r="N168" s="260"/>
      <c r="O168" s="37"/>
      <c r="P168" s="37"/>
      <c r="Q168" s="37"/>
      <c r="R168" s="37"/>
      <c r="S168" s="37"/>
      <c r="T168" s="37"/>
      <c r="U168" s="37"/>
      <c r="V168" s="37"/>
      <c r="W168" s="37"/>
      <c r="X168" s="37"/>
      <c r="Y168" s="37"/>
      <c r="Z168" s="37"/>
      <c r="AA168" s="36"/>
      <c r="AB168" s="260"/>
      <c r="AC168" s="260"/>
      <c r="AD168" s="260"/>
      <c r="AE168" s="260"/>
      <c r="AF168" s="260"/>
      <c r="AG168" s="37"/>
      <c r="AH168" s="37"/>
      <c r="AI168" s="37"/>
      <c r="AJ168" s="37"/>
      <c r="AK168" s="37"/>
      <c r="AL168" s="37"/>
      <c r="AM168" s="37"/>
      <c r="AN168" s="37"/>
      <c r="AO168" s="37"/>
      <c r="AP168" s="37"/>
      <c r="AQ168" s="37"/>
      <c r="AR168" s="37"/>
      <c r="AS168" s="36" t="s">
        <v>145</v>
      </c>
      <c r="AT168" s="260" t="s">
        <v>145</v>
      </c>
      <c r="AU168" s="260" t="s">
        <v>145</v>
      </c>
      <c r="AV168" s="260"/>
      <c r="AW168" s="260" t="s">
        <v>145</v>
      </c>
      <c r="AX168" s="260"/>
      <c r="AY168" s="37" t="s">
        <v>145</v>
      </c>
      <c r="AZ168" s="37"/>
      <c r="BA168" s="37"/>
      <c r="BB168" s="37"/>
      <c r="BC168" s="37"/>
      <c r="BD168" s="37"/>
      <c r="BE168" s="37"/>
      <c r="BF168" s="37"/>
      <c r="BG168" s="37"/>
      <c r="BH168" s="37"/>
      <c r="BI168" s="37"/>
      <c r="BJ168" s="37"/>
    </row>
    <row r="169" spans="1:98" x14ac:dyDescent="0.25">
      <c r="C169" s="1">
        <v>164</v>
      </c>
      <c r="D169" s="1">
        <v>12</v>
      </c>
      <c r="E169" t="str">
        <f>S_zn</f>
        <v>Espaces secs de la zone nuit</v>
      </c>
      <c r="G169" s="37"/>
      <c r="H169" s="37"/>
      <c r="I169" s="36"/>
      <c r="J169" s="260"/>
      <c r="K169" s="260"/>
      <c r="L169" s="260"/>
      <c r="M169" s="260"/>
      <c r="N169" s="260"/>
      <c r="O169" s="37"/>
      <c r="P169" s="37"/>
      <c r="Q169" s="37"/>
      <c r="R169" s="37"/>
      <c r="S169" s="37"/>
      <c r="T169" s="37"/>
      <c r="U169" s="37"/>
      <c r="V169" s="37"/>
      <c r="W169" s="37"/>
      <c r="X169" s="37"/>
      <c r="Y169" s="37"/>
      <c r="Z169" s="37"/>
      <c r="AA169" s="36"/>
      <c r="AB169" s="260"/>
      <c r="AC169" s="260"/>
      <c r="AD169" s="260"/>
      <c r="AE169" s="260"/>
      <c r="AF169" s="260"/>
      <c r="AG169" s="37"/>
      <c r="AH169" s="37"/>
      <c r="AI169" s="37"/>
      <c r="AJ169" s="37"/>
      <c r="AK169" s="37"/>
      <c r="AL169" s="37"/>
      <c r="AM169" s="37"/>
      <c r="AN169" s="37"/>
      <c r="AO169" s="37"/>
      <c r="AP169" s="37"/>
      <c r="AQ169" s="37"/>
      <c r="AR169" s="37"/>
      <c r="AS169" s="36"/>
      <c r="AT169" s="260"/>
      <c r="AU169" s="260"/>
      <c r="AV169" s="260"/>
      <c r="AW169" s="260"/>
      <c r="AX169" s="260"/>
      <c r="AY169" s="37"/>
      <c r="AZ169" s="37"/>
      <c r="BA169" s="37"/>
      <c r="BB169" s="37"/>
      <c r="BC169" s="37"/>
      <c r="BD169" s="37"/>
      <c r="BE169" s="37"/>
      <c r="BF169" s="37"/>
      <c r="BG169" s="37"/>
      <c r="BH169" s="37"/>
      <c r="BI169" s="37"/>
      <c r="BJ169" s="37"/>
    </row>
    <row r="170" spans="1:98" x14ac:dyDescent="0.25">
      <c r="C170" s="1">
        <v>165</v>
      </c>
      <c r="D170" s="1">
        <v>13</v>
      </c>
      <c r="E170" t="str">
        <f>S_db</f>
        <v>Espace sec en détection basse</v>
      </c>
      <c r="G170" s="37"/>
      <c r="H170" s="37"/>
      <c r="I170" s="36"/>
      <c r="J170" s="260"/>
      <c r="K170" s="260"/>
      <c r="L170" s="260"/>
      <c r="M170" s="260"/>
      <c r="N170" s="260"/>
      <c r="O170" s="37"/>
      <c r="P170" s="37"/>
      <c r="Q170" s="37"/>
      <c r="R170" s="37"/>
      <c r="S170" s="37"/>
      <c r="T170" s="37"/>
      <c r="U170" s="37"/>
      <c r="V170" s="37"/>
      <c r="W170" s="37"/>
      <c r="X170" s="37"/>
      <c r="Y170" s="37"/>
      <c r="Z170" s="37"/>
      <c r="AA170" s="36"/>
      <c r="AB170" s="260"/>
      <c r="AC170" s="260"/>
      <c r="AD170" s="260"/>
      <c r="AE170" s="260"/>
      <c r="AF170" s="260"/>
      <c r="AG170" s="37"/>
      <c r="AH170" s="37"/>
      <c r="AI170" s="37"/>
      <c r="AJ170" s="37"/>
      <c r="AK170" s="37"/>
      <c r="AL170" s="37"/>
      <c r="AM170" s="37"/>
      <c r="AN170" s="37"/>
      <c r="AO170" s="37"/>
      <c r="AP170" s="37"/>
      <c r="AQ170" s="37"/>
      <c r="AR170" s="37"/>
      <c r="AS170" s="36"/>
      <c r="AT170" s="260"/>
      <c r="AU170" s="260"/>
      <c r="AV170" s="260"/>
      <c r="AW170" s="260"/>
      <c r="AX170" s="260"/>
      <c r="AY170" s="37"/>
      <c r="AZ170" s="37"/>
      <c r="BA170" s="37"/>
      <c r="BB170" s="37"/>
      <c r="BC170" s="37"/>
      <c r="BD170" s="37"/>
      <c r="BE170" s="37"/>
      <c r="BF170" s="37"/>
      <c r="BG170" s="37"/>
      <c r="BH170" s="37"/>
      <c r="BI170" s="37"/>
      <c r="BJ170" s="37"/>
      <c r="BK170" s="31" t="s">
        <v>145</v>
      </c>
      <c r="BR170" s="31" t="s">
        <v>145</v>
      </c>
      <c r="BY170" s="31" t="s">
        <v>145</v>
      </c>
      <c r="CF170" s="31" t="s">
        <v>145</v>
      </c>
      <c r="CL170" s="31" t="s">
        <v>145</v>
      </c>
      <c r="CR170" s="31" t="s">
        <v>145</v>
      </c>
    </row>
    <row r="171" spans="1:98" x14ac:dyDescent="0.25">
      <c r="C171" s="1">
        <v>166</v>
      </c>
      <c r="D171" s="1">
        <v>14</v>
      </c>
      <c r="E171" t="str">
        <f>S_zn</f>
        <v>Espaces secs de la zone nuit</v>
      </c>
      <c r="G171" s="37"/>
      <c r="H171" s="37"/>
      <c r="I171" s="36"/>
      <c r="J171" s="260"/>
      <c r="K171" s="260"/>
      <c r="L171" s="260"/>
      <c r="M171" s="260"/>
      <c r="N171" s="260"/>
      <c r="O171" s="37"/>
      <c r="P171" s="37"/>
      <c r="Q171" s="37"/>
      <c r="R171" s="37"/>
      <c r="S171" s="37"/>
      <c r="T171" s="37"/>
      <c r="U171" s="37"/>
      <c r="V171" s="37"/>
      <c r="W171" s="37"/>
      <c r="X171" s="37"/>
      <c r="Y171" s="37"/>
      <c r="Z171" s="37"/>
      <c r="AA171" s="36"/>
      <c r="AB171" s="260"/>
      <c r="AC171" s="260"/>
      <c r="AD171" s="260"/>
      <c r="AE171" s="260"/>
      <c r="AF171" s="260"/>
      <c r="AG171" s="37"/>
      <c r="AH171" s="37"/>
      <c r="AI171" s="37"/>
      <c r="AJ171" s="37"/>
      <c r="AK171" s="37"/>
      <c r="AL171" s="37"/>
      <c r="AM171" s="37"/>
      <c r="AN171" s="37"/>
      <c r="AO171" s="37"/>
      <c r="AP171" s="37"/>
      <c r="AQ171" s="37"/>
      <c r="AR171" s="37"/>
      <c r="AS171" s="36"/>
      <c r="AT171" s="260"/>
      <c r="AU171" s="260"/>
      <c r="AV171" s="260"/>
      <c r="AW171" s="260"/>
      <c r="AX171" s="260"/>
      <c r="AY171" s="37"/>
      <c r="AZ171" s="37"/>
      <c r="BA171" s="37"/>
      <c r="BB171" s="37"/>
      <c r="BC171" s="37"/>
      <c r="BD171" s="37"/>
      <c r="BE171" s="37"/>
      <c r="BF171" s="37"/>
      <c r="BG171" s="37"/>
      <c r="BH171" s="37"/>
      <c r="BI171" s="37"/>
      <c r="BJ171" s="37"/>
    </row>
    <row r="172" spans="1:98" x14ac:dyDescent="0.25">
      <c r="C172" s="1">
        <v>167</v>
      </c>
      <c r="D172" s="1">
        <v>15</v>
      </c>
      <c r="E172" t="str">
        <f>Tous</f>
        <v>Tous</v>
      </c>
      <c r="G172" s="37"/>
      <c r="H172" s="37"/>
      <c r="I172" s="36"/>
      <c r="J172" s="260"/>
      <c r="K172" s="260"/>
      <c r="L172" s="260"/>
      <c r="M172" s="260"/>
      <c r="N172" s="260"/>
      <c r="O172" s="37"/>
      <c r="P172" s="37"/>
      <c r="Q172" s="37"/>
      <c r="R172" s="37"/>
      <c r="S172" s="37"/>
      <c r="T172" s="37"/>
      <c r="U172" s="37"/>
      <c r="V172" s="37"/>
      <c r="W172" s="37"/>
      <c r="X172" s="37"/>
      <c r="Y172" s="37"/>
      <c r="Z172" s="37"/>
      <c r="AA172" s="36"/>
      <c r="AB172" s="260"/>
      <c r="AC172" s="260"/>
      <c r="AD172" s="260"/>
      <c r="AE172" s="260"/>
      <c r="AF172" s="260"/>
      <c r="AG172" s="37"/>
      <c r="AH172" s="37"/>
      <c r="AI172" s="37"/>
      <c r="AJ172" s="37"/>
      <c r="AK172" s="37"/>
      <c r="AL172" s="37"/>
      <c r="AM172" s="37"/>
      <c r="AN172" s="37"/>
      <c r="AO172" s="37"/>
      <c r="AP172" s="37"/>
      <c r="AQ172" s="37"/>
      <c r="AR172" s="37"/>
      <c r="AS172" s="36"/>
      <c r="AT172" s="260"/>
      <c r="AU172" s="260"/>
      <c r="AV172" s="260"/>
      <c r="AW172" s="260"/>
      <c r="AX172" s="260"/>
      <c r="AY172" s="37"/>
      <c r="AZ172" s="37"/>
      <c r="BA172" s="37"/>
      <c r="BB172" s="37"/>
      <c r="BC172" s="37"/>
      <c r="BD172" s="37"/>
      <c r="BE172" s="37"/>
      <c r="BF172" s="37"/>
      <c r="BG172" s="37"/>
      <c r="BH172" s="37"/>
      <c r="BI172" s="37"/>
      <c r="BJ172" s="37"/>
    </row>
    <row r="173" spans="1:98" x14ac:dyDescent="0.25">
      <c r="C173" s="1">
        <v>168</v>
      </c>
      <c r="D173" s="1">
        <v>16</v>
      </c>
      <c r="E173" t="str">
        <f>S_db</f>
        <v>Espace sec en détection basse</v>
      </c>
      <c r="G173" s="37"/>
      <c r="H173" s="37"/>
      <c r="I173" s="36" t="s">
        <v>145</v>
      </c>
      <c r="J173" s="260" t="s">
        <v>145</v>
      </c>
      <c r="K173" s="260"/>
      <c r="L173" s="260"/>
      <c r="M173" s="260"/>
      <c r="N173" s="260"/>
      <c r="O173" s="37" t="s">
        <v>145</v>
      </c>
      <c r="P173" s="37"/>
      <c r="Q173" s="37"/>
      <c r="R173" s="37"/>
      <c r="S173" s="37"/>
      <c r="T173" s="37"/>
      <c r="U173" s="37"/>
      <c r="V173" s="37"/>
      <c r="W173" s="37"/>
      <c r="X173" s="37"/>
      <c r="Y173" s="37"/>
      <c r="Z173" s="37"/>
      <c r="AA173" s="36" t="s">
        <v>145</v>
      </c>
      <c r="AB173" s="260" t="s">
        <v>145</v>
      </c>
      <c r="AC173" s="260"/>
      <c r="AD173" s="260"/>
      <c r="AE173" s="260"/>
      <c r="AF173" s="260"/>
      <c r="AG173" s="37" t="s">
        <v>145</v>
      </c>
      <c r="AH173" s="37"/>
      <c r="AI173" s="37"/>
      <c r="AJ173" s="37"/>
      <c r="AK173" s="37"/>
      <c r="AL173" s="37"/>
      <c r="AM173" s="37"/>
      <c r="AN173" s="37"/>
      <c r="AO173" s="37"/>
      <c r="AP173" s="37"/>
      <c r="AQ173" s="37"/>
      <c r="AR173" s="37"/>
      <c r="AS173" s="36" t="s">
        <v>145</v>
      </c>
      <c r="AT173" s="260" t="s">
        <v>145</v>
      </c>
      <c r="AU173" s="260"/>
      <c r="AV173" s="260"/>
      <c r="AW173" s="260"/>
      <c r="AX173" s="260"/>
      <c r="AY173" s="37" t="s">
        <v>145</v>
      </c>
      <c r="AZ173" s="37"/>
      <c r="BA173" s="37"/>
      <c r="BB173" s="37"/>
      <c r="BC173" s="37"/>
      <c r="BD173" s="37"/>
      <c r="BE173" s="37"/>
      <c r="BF173" s="37"/>
      <c r="BG173" s="37"/>
      <c r="BH173" s="37"/>
      <c r="BI173" s="37"/>
      <c r="BJ173" s="37"/>
    </row>
    <row r="174" spans="1:98" x14ac:dyDescent="0.25">
      <c r="A174" s="36"/>
      <c r="C174" s="1">
        <v>169</v>
      </c>
      <c r="D174" s="1">
        <v>17</v>
      </c>
      <c r="G174" s="37"/>
      <c r="H174" s="37"/>
      <c r="I174" s="36" t="str">
        <f>Tous</f>
        <v>Tous</v>
      </c>
      <c r="J174" s="260" t="str">
        <f>Tous</f>
        <v>Tous</v>
      </c>
      <c r="K174" s="260" t="str">
        <f>Tous</f>
        <v>Tous</v>
      </c>
      <c r="L174" s="260"/>
      <c r="M174" s="260" t="str">
        <f>Tous</f>
        <v>Tous</v>
      </c>
      <c r="N174" s="260"/>
      <c r="O174" s="37" t="str">
        <f>Tous</f>
        <v>Tous</v>
      </c>
      <c r="P174" s="37"/>
      <c r="Q174" s="37"/>
      <c r="R174" s="37"/>
      <c r="S174" s="37"/>
      <c r="T174" s="37"/>
      <c r="U174" s="37"/>
      <c r="V174" s="37"/>
      <c r="W174" s="37"/>
      <c r="X174" s="37"/>
      <c r="Y174" s="37"/>
      <c r="Z174" s="37"/>
      <c r="AA174" s="36"/>
      <c r="AB174" s="260"/>
      <c r="AC174" s="260"/>
      <c r="AD174" s="260"/>
      <c r="AE174" s="260"/>
      <c r="AF174" s="260"/>
      <c r="AG174" s="37"/>
      <c r="AH174" s="37"/>
      <c r="AI174" s="37"/>
      <c r="AJ174" s="37"/>
      <c r="AK174" s="37"/>
      <c r="AL174" s="37"/>
      <c r="AM174" s="37"/>
      <c r="AN174" s="37"/>
      <c r="AO174" s="37"/>
      <c r="AP174" s="37"/>
      <c r="AQ174" s="37"/>
      <c r="AR174" s="37"/>
      <c r="AS174" s="36"/>
      <c r="AT174" s="260"/>
      <c r="AU174" s="260"/>
      <c r="AV174" s="260"/>
      <c r="AW174" s="260"/>
      <c r="AX174" s="260"/>
      <c r="AY174" s="37"/>
      <c r="AZ174" s="37"/>
      <c r="BA174" s="37"/>
      <c r="BB174" s="37"/>
      <c r="BC174" s="37"/>
      <c r="BD174" s="37"/>
      <c r="BE174" s="37"/>
      <c r="BF174" s="37"/>
      <c r="BG174" s="37"/>
      <c r="BH174" s="37"/>
      <c r="BI174" s="37"/>
      <c r="BJ174" s="37"/>
      <c r="BK174" s="31" t="str">
        <f>Si_Alim_inf</f>
        <v>Si le total des débits d’alimentation des espaces secs est égal ou inférieur à 40% du total des débits nominaux d’évacuation</v>
      </c>
      <c r="BL174" s="2" t="str">
        <f>Si_Alim_inf</f>
        <v>Si le total des débits d’alimentation des espaces secs est égal ou inférieur à 40% du total des débits nominaux d’évacuation</v>
      </c>
      <c r="BM174" s="2" t="str">
        <f>Si_Alim_inf</f>
        <v>Si le total des débits d’alimentation des espaces secs est égal ou inférieur à 40% du total des débits nominaux d’évacuation</v>
      </c>
      <c r="CF174" s="31" t="str">
        <f>Si_Alim_inf</f>
        <v>Si le total des débits d’alimentation des espaces secs est égal ou inférieur à 40% du total des débits nominaux d’évacuation</v>
      </c>
      <c r="CG174" s="2" t="str">
        <f>Si_Alim_inf</f>
        <v>Si le total des débits d’alimentation des espaces secs est égal ou inférieur à 40% du total des débits nominaux d’évacuation</v>
      </c>
      <c r="CH174" s="2" t="str">
        <f>Si_Alim_inf</f>
        <v>Si le total des débits d’alimentation des espaces secs est égal ou inférieur à 40% du total des débits nominaux d’évacuation</v>
      </c>
    </row>
    <row r="175" spans="1:98" x14ac:dyDescent="0.25">
      <c r="C175" s="1">
        <v>170</v>
      </c>
      <c r="D175" s="1">
        <v>18</v>
      </c>
      <c r="G175" s="37"/>
      <c r="H175" s="37"/>
      <c r="I175" s="36"/>
      <c r="J175" s="260"/>
      <c r="K175" s="260"/>
      <c r="L175" s="260"/>
      <c r="M175" s="260"/>
      <c r="N175" s="260"/>
      <c r="O175" s="37"/>
      <c r="P175" s="37"/>
      <c r="Q175" s="37"/>
      <c r="R175" s="37"/>
      <c r="S175" s="37"/>
      <c r="T175" s="37"/>
      <c r="U175" s="37"/>
      <c r="V175" s="37"/>
      <c r="W175" s="37"/>
      <c r="X175" s="37"/>
      <c r="Y175" s="37"/>
      <c r="Z175" s="37"/>
      <c r="AA175" s="36" t="str">
        <f>Tous</f>
        <v>Tous</v>
      </c>
      <c r="AB175" s="260" t="str">
        <f>Tous</f>
        <v>Tous</v>
      </c>
      <c r="AC175" s="260" t="str">
        <f>Tous</f>
        <v>Tous</v>
      </c>
      <c r="AD175" s="260"/>
      <c r="AE175" s="260" t="str">
        <f>Tous</f>
        <v>Tous</v>
      </c>
      <c r="AF175" s="260"/>
      <c r="AG175" s="37" t="str">
        <f>Tous</f>
        <v>Tous</v>
      </c>
      <c r="AH175" s="37"/>
      <c r="AI175" s="37"/>
      <c r="AJ175" s="37"/>
      <c r="AK175" s="37"/>
      <c r="AL175" s="37"/>
      <c r="AM175" s="37"/>
      <c r="AN175" s="37"/>
      <c r="AO175" s="37"/>
      <c r="AP175" s="37"/>
      <c r="AQ175" s="37"/>
      <c r="AR175" s="37"/>
      <c r="AS175" s="36" t="str">
        <f>Tous</f>
        <v>Tous</v>
      </c>
      <c r="AT175" s="260" t="str">
        <f>Tous</f>
        <v>Tous</v>
      </c>
      <c r="AU175" s="260" t="str">
        <f>Tous</f>
        <v>Tous</v>
      </c>
      <c r="AV175" s="260"/>
      <c r="AW175" s="260" t="str">
        <f>Tous</f>
        <v>Tous</v>
      </c>
      <c r="AX175" s="260"/>
      <c r="AY175" s="37" t="str">
        <f>Tous</f>
        <v>Tous</v>
      </c>
      <c r="AZ175" s="37"/>
      <c r="BA175" s="37"/>
      <c r="BB175" s="37"/>
      <c r="BC175" s="37"/>
      <c r="BD175" s="37"/>
      <c r="BE175" s="37"/>
      <c r="BF175" s="37"/>
      <c r="BG175" s="37"/>
      <c r="BH175" s="37"/>
      <c r="BI175" s="37"/>
      <c r="BJ175" s="37"/>
      <c r="BR175" s="31" t="str">
        <f>Si_Alim_inf</f>
        <v>Si le total des débits d’alimentation des espaces secs est égal ou inférieur à 40% du total des débits nominaux d’évacuation</v>
      </c>
      <c r="BS175" s="2" t="str">
        <f>Si_Alim_inf</f>
        <v>Si le total des débits d’alimentation des espaces secs est égal ou inférieur à 40% du total des débits nominaux d’évacuation</v>
      </c>
      <c r="BT175" s="2" t="str">
        <f>Si_Alim_inf</f>
        <v>Si le total des débits d’alimentation des espaces secs est égal ou inférieur à 40% du total des débits nominaux d’évacuation</v>
      </c>
      <c r="CL175" s="31" t="str">
        <f>Si_Alim_inf</f>
        <v>Si le total des débits d’alimentation des espaces secs est égal ou inférieur à 40% du total des débits nominaux d’évacuation</v>
      </c>
      <c r="CM175" s="2" t="str">
        <f>Si_Alim_inf</f>
        <v>Si le total des débits d’alimentation des espaces secs est égal ou inférieur à 40% du total des débits nominaux d’évacuation</v>
      </c>
      <c r="CN175" s="2" t="str">
        <f>Si_Alim_inf</f>
        <v>Si le total des débits d’alimentation des espaces secs est égal ou inférieur à 40% du total des débits nominaux d’évacuation</v>
      </c>
    </row>
    <row r="176" spans="1:98" x14ac:dyDescent="0.25">
      <c r="C176" s="1">
        <v>171</v>
      </c>
      <c r="D176" s="1">
        <v>19</v>
      </c>
      <c r="E176" t="str">
        <f>Si_Alim_sup</f>
        <v>Si le total des débits d’alimentation des espaces secs est supérieur à 40% du total des débits nominaux d’évacuation</v>
      </c>
      <c r="G176" s="37"/>
      <c r="H176" s="37"/>
      <c r="I176" s="36"/>
      <c r="J176" s="260"/>
      <c r="K176" s="260"/>
      <c r="L176" s="260"/>
      <c r="M176" s="260"/>
      <c r="N176" s="260"/>
      <c r="O176" s="37"/>
      <c r="P176" s="37"/>
      <c r="Q176" s="37"/>
      <c r="R176" s="37"/>
      <c r="S176" s="37"/>
      <c r="T176" s="37"/>
      <c r="U176" s="37"/>
      <c r="V176" s="37"/>
      <c r="W176" s="37"/>
      <c r="X176" s="37"/>
      <c r="Y176" s="37"/>
      <c r="Z176" s="37"/>
      <c r="AA176" s="36"/>
      <c r="AB176" s="260"/>
      <c r="AC176" s="260"/>
      <c r="AD176" s="260"/>
      <c r="AE176" s="260"/>
      <c r="AF176" s="260"/>
      <c r="AG176" s="37"/>
      <c r="AH176" s="37"/>
      <c r="AI176" s="37"/>
      <c r="AJ176" s="37"/>
      <c r="AK176" s="37"/>
      <c r="AL176" s="37"/>
      <c r="AM176" s="37"/>
      <c r="AN176" s="37"/>
      <c r="AO176" s="37"/>
      <c r="AP176" s="37"/>
      <c r="AQ176" s="37"/>
      <c r="AR176" s="37"/>
      <c r="AS176" s="36"/>
      <c r="AT176" s="260"/>
      <c r="AU176" s="260"/>
      <c r="AV176" s="260"/>
      <c r="AW176" s="260"/>
      <c r="AX176" s="260"/>
      <c r="AY176" s="37"/>
      <c r="AZ176" s="37"/>
      <c r="BA176" s="37"/>
      <c r="BB176" s="37"/>
      <c r="BC176" s="37"/>
      <c r="BD176" s="37"/>
      <c r="BE176" s="37"/>
      <c r="BF176" s="37"/>
      <c r="BG176" s="37"/>
      <c r="BH176" s="37"/>
      <c r="BI176" s="37"/>
      <c r="BJ176" s="37"/>
      <c r="BK176" s="31" t="s">
        <v>145</v>
      </c>
      <c r="BL176" s="2" t="s">
        <v>145</v>
      </c>
      <c r="BM176" s="2" t="s">
        <v>145</v>
      </c>
      <c r="BR176" s="31" t="s">
        <v>145</v>
      </c>
      <c r="BS176" s="2" t="s">
        <v>145</v>
      </c>
      <c r="BT176" s="2" t="s">
        <v>145</v>
      </c>
      <c r="CF176" s="31" t="s">
        <v>145</v>
      </c>
      <c r="CG176" s="2" t="s">
        <v>145</v>
      </c>
      <c r="CH176" s="2" t="s">
        <v>145</v>
      </c>
      <c r="CL176" s="31" t="s">
        <v>145</v>
      </c>
      <c r="CM176" s="2" t="s">
        <v>145</v>
      </c>
      <c r="CN176" s="2" t="s">
        <v>145</v>
      </c>
    </row>
    <row r="177" spans="2:102" s="10" customFormat="1" x14ac:dyDescent="0.25">
      <c r="B177" s="21">
        <v>10</v>
      </c>
      <c r="C177" s="21">
        <v>172</v>
      </c>
      <c r="D177" s="21">
        <v>1</v>
      </c>
      <c r="E177" s="10" t="str">
        <f>Tous</f>
        <v>Tous</v>
      </c>
      <c r="G177" s="19"/>
      <c r="H177" s="19"/>
      <c r="I177" s="32"/>
      <c r="J177" s="19"/>
      <c r="K177" s="19"/>
      <c r="L177" s="19"/>
      <c r="M177" s="19"/>
      <c r="N177" s="19"/>
      <c r="O177" s="19"/>
      <c r="P177" s="19"/>
      <c r="Q177" s="19"/>
      <c r="R177" s="19"/>
      <c r="S177" s="19"/>
      <c r="T177" s="19"/>
      <c r="U177" s="19"/>
      <c r="V177" s="19"/>
      <c r="W177" s="19"/>
      <c r="X177" s="19"/>
      <c r="Y177" s="19"/>
      <c r="Z177" s="19"/>
      <c r="AA177" s="32"/>
      <c r="AB177" s="19"/>
      <c r="AC177" s="19"/>
      <c r="AD177" s="19"/>
      <c r="AE177" s="19"/>
      <c r="AF177" s="19"/>
      <c r="AG177" s="19"/>
      <c r="AH177" s="19"/>
      <c r="AI177" s="19"/>
      <c r="AJ177" s="19"/>
      <c r="AK177" s="19"/>
      <c r="AL177" s="19"/>
      <c r="AM177" s="19"/>
      <c r="AN177" s="19"/>
      <c r="AO177" s="19"/>
      <c r="AP177" s="19"/>
      <c r="AQ177" s="19"/>
      <c r="AR177" s="19"/>
      <c r="AS177" s="32"/>
      <c r="AT177" s="19"/>
      <c r="AU177" s="19"/>
      <c r="AV177" s="19"/>
      <c r="AW177" s="19"/>
      <c r="AX177" s="19"/>
      <c r="AY177" s="19"/>
      <c r="AZ177" s="19"/>
      <c r="BA177" s="19"/>
      <c r="BB177" s="19"/>
      <c r="BC177" s="19"/>
      <c r="BD177" s="19"/>
      <c r="BE177" s="19"/>
      <c r="BF177" s="19"/>
      <c r="BG177" s="19"/>
      <c r="BH177" s="19"/>
      <c r="BI177" s="19"/>
      <c r="BJ177" s="19"/>
      <c r="BK177" s="32"/>
      <c r="BL177" s="19"/>
      <c r="BM177" s="19"/>
      <c r="BN177" s="19"/>
      <c r="BO177" s="19"/>
      <c r="BP177" s="19"/>
      <c r="BQ177" s="19"/>
      <c r="BR177" s="32"/>
      <c r="BS177" s="19"/>
      <c r="BT177" s="19"/>
      <c r="BU177" s="19"/>
      <c r="BV177" s="19"/>
      <c r="BW177" s="19"/>
      <c r="BX177" s="19"/>
      <c r="BY177" s="32"/>
      <c r="BZ177" s="19"/>
      <c r="CA177" s="19"/>
      <c r="CB177" s="19"/>
      <c r="CC177" s="19"/>
      <c r="CD177" s="19"/>
      <c r="CE177" s="19"/>
      <c r="CF177" s="32"/>
      <c r="CG177" s="19"/>
      <c r="CH177" s="19"/>
      <c r="CI177" s="19"/>
      <c r="CJ177" s="19"/>
      <c r="CK177" s="19"/>
      <c r="CL177" s="32"/>
      <c r="CM177" s="19"/>
      <c r="CN177" s="19"/>
      <c r="CO177" s="19"/>
      <c r="CP177" s="19"/>
      <c r="CQ177" s="19"/>
      <c r="CR177" s="32"/>
      <c r="CS177" s="19"/>
      <c r="CT177" s="19"/>
      <c r="CU177" s="19"/>
      <c r="CV177" s="19"/>
      <c r="CW177" s="19"/>
      <c r="CX177" s="50"/>
    </row>
    <row r="178" spans="2:102" x14ac:dyDescent="0.25">
      <c r="C178" s="1">
        <v>173</v>
      </c>
      <c r="D178" s="1">
        <v>2</v>
      </c>
      <c r="E178" t="str">
        <f>Tous</f>
        <v>Tous</v>
      </c>
      <c r="O178" s="16"/>
      <c r="P178" s="16"/>
      <c r="Q178" s="16"/>
      <c r="R178" s="16"/>
      <c r="S178" s="16"/>
      <c r="T178" s="16"/>
      <c r="U178" s="16"/>
      <c r="V178" s="16"/>
      <c r="W178" s="16"/>
      <c r="X178" s="16"/>
      <c r="AG178" s="16"/>
      <c r="AH178" s="16"/>
      <c r="AI178" s="16"/>
      <c r="AJ178" s="16"/>
      <c r="AK178" s="16"/>
      <c r="AL178" s="16"/>
      <c r="AM178" s="16"/>
      <c r="AN178" s="16"/>
      <c r="AO178" s="16"/>
      <c r="AP178" s="16"/>
      <c r="AY178" s="16"/>
      <c r="AZ178" s="16"/>
      <c r="BA178" s="16"/>
      <c r="BB178" s="16"/>
      <c r="BC178" s="16"/>
      <c r="BD178" s="16"/>
      <c r="BE178" s="16"/>
      <c r="BF178" s="16"/>
      <c r="BG178" s="16"/>
      <c r="BH178" s="16"/>
    </row>
    <row r="179" spans="2:102" x14ac:dyDescent="0.25">
      <c r="C179" s="1">
        <v>174</v>
      </c>
      <c r="D179" s="1">
        <v>3</v>
      </c>
      <c r="E179" t="str">
        <f>Tous</f>
        <v>Tous</v>
      </c>
    </row>
    <row r="180" spans="2:102" x14ac:dyDescent="0.25">
      <c r="C180" s="1">
        <v>175</v>
      </c>
      <c r="D180" s="1">
        <v>4</v>
      </c>
      <c r="E180" t="str">
        <f>Tous</f>
        <v>Tous</v>
      </c>
    </row>
    <row r="181" spans="2:102" x14ac:dyDescent="0.25">
      <c r="C181" s="1">
        <v>176</v>
      </c>
      <c r="D181" s="1">
        <v>5</v>
      </c>
      <c r="E181" t="str">
        <f>Tous</f>
        <v>Tous</v>
      </c>
    </row>
    <row r="182" spans="2:102" x14ac:dyDescent="0.25">
      <c r="C182" s="1">
        <v>177</v>
      </c>
      <c r="D182" s="1">
        <v>6</v>
      </c>
      <c r="E182" t="str">
        <f>H_dh</f>
        <v>Espace humide en détection haute</v>
      </c>
      <c r="G182" s="2" t="s">
        <v>145</v>
      </c>
      <c r="I182" s="31" t="s">
        <v>145</v>
      </c>
      <c r="J182" s="16" t="s">
        <v>145</v>
      </c>
      <c r="K182" s="16" t="s">
        <v>145</v>
      </c>
      <c r="L182" s="16" t="s">
        <v>145</v>
      </c>
      <c r="M182" s="16" t="s">
        <v>145</v>
      </c>
      <c r="N182" s="16" t="s">
        <v>145</v>
      </c>
      <c r="O182" s="2" t="s">
        <v>145</v>
      </c>
      <c r="P182" s="2" t="s">
        <v>145</v>
      </c>
      <c r="Q182" s="2" t="s">
        <v>145</v>
      </c>
      <c r="R182" s="2" t="s">
        <v>145</v>
      </c>
      <c r="S182" s="2" t="s">
        <v>145</v>
      </c>
      <c r="T182" s="2" t="s">
        <v>145</v>
      </c>
      <c r="U182" s="2" t="s">
        <v>145</v>
      </c>
      <c r="V182" s="2" t="s">
        <v>145</v>
      </c>
      <c r="W182" s="2" t="s">
        <v>145</v>
      </c>
      <c r="X182" s="2" t="s">
        <v>145</v>
      </c>
      <c r="Y182" s="2" t="s">
        <v>145</v>
      </c>
      <c r="Z182" s="2" t="s">
        <v>145</v>
      </c>
      <c r="BK182" s="31" t="s">
        <v>145</v>
      </c>
      <c r="BL182" s="2" t="s">
        <v>145</v>
      </c>
      <c r="BM182" s="2" t="s">
        <v>145</v>
      </c>
      <c r="BN182" s="2" t="s">
        <v>145</v>
      </c>
      <c r="BO182" s="2" t="s">
        <v>145</v>
      </c>
      <c r="BP182" s="2" t="s">
        <v>145</v>
      </c>
      <c r="BQ182" s="2" t="s">
        <v>145</v>
      </c>
      <c r="CF182" s="31" t="s">
        <v>145</v>
      </c>
      <c r="CG182" s="2" t="s">
        <v>145</v>
      </c>
      <c r="CH182" s="2" t="s">
        <v>145</v>
      </c>
      <c r="CI182" s="2" t="s">
        <v>145</v>
      </c>
      <c r="CJ182" s="2" t="s">
        <v>145</v>
      </c>
      <c r="CK182" s="2" t="s">
        <v>145</v>
      </c>
    </row>
    <row r="183" spans="2:102" x14ac:dyDescent="0.25">
      <c r="C183" s="1">
        <v>178</v>
      </c>
      <c r="D183" s="1">
        <v>7</v>
      </c>
      <c r="E183" t="str">
        <f>Tous</f>
        <v>Tous</v>
      </c>
      <c r="H183" s="2" t="s">
        <v>145</v>
      </c>
      <c r="AA183" s="36" t="s">
        <v>145</v>
      </c>
      <c r="AB183" s="260" t="s">
        <v>145</v>
      </c>
      <c r="AC183" s="260" t="s">
        <v>145</v>
      </c>
      <c r="AD183" s="260" t="s">
        <v>145</v>
      </c>
      <c r="AE183" s="260" t="s">
        <v>145</v>
      </c>
      <c r="AF183" s="260" t="s">
        <v>145</v>
      </c>
      <c r="AG183" s="37" t="s">
        <v>145</v>
      </c>
      <c r="AH183" s="37" t="s">
        <v>145</v>
      </c>
      <c r="AI183" s="37" t="s">
        <v>145</v>
      </c>
      <c r="AJ183" s="37" t="s">
        <v>145</v>
      </c>
      <c r="AK183" s="37" t="s">
        <v>145</v>
      </c>
      <c r="AL183" s="37" t="s">
        <v>145</v>
      </c>
      <c r="AM183" s="37" t="s">
        <v>145</v>
      </c>
      <c r="AN183" s="37" t="s">
        <v>145</v>
      </c>
      <c r="AO183" s="37" t="s">
        <v>145</v>
      </c>
      <c r="AP183" s="37" t="s">
        <v>145</v>
      </c>
      <c r="AQ183" s="37" t="s">
        <v>145</v>
      </c>
      <c r="AR183" s="37" t="s">
        <v>145</v>
      </c>
      <c r="BR183" s="31" t="s">
        <v>145</v>
      </c>
      <c r="BS183" s="2" t="s">
        <v>145</v>
      </c>
      <c r="BT183" s="2" t="s">
        <v>145</v>
      </c>
      <c r="BU183" s="2" t="s">
        <v>145</v>
      </c>
      <c r="BV183" s="2" t="s">
        <v>145</v>
      </c>
      <c r="BW183" s="2" t="s">
        <v>145</v>
      </c>
      <c r="BX183" s="2" t="s">
        <v>145</v>
      </c>
      <c r="CL183" s="31" t="s">
        <v>145</v>
      </c>
      <c r="CM183" s="2" t="s">
        <v>145</v>
      </c>
      <c r="CN183" s="2" t="s">
        <v>145</v>
      </c>
      <c r="CO183" s="2" t="s">
        <v>145</v>
      </c>
      <c r="CP183" s="2" t="s">
        <v>145</v>
      </c>
      <c r="CQ183" s="2" t="s">
        <v>145</v>
      </c>
    </row>
    <row r="184" spans="2:102" x14ac:dyDescent="0.25">
      <c r="C184" s="1">
        <v>179</v>
      </c>
      <c r="D184" s="1">
        <v>8</v>
      </c>
      <c r="E184" t="str">
        <f>Tous</f>
        <v>Tous</v>
      </c>
      <c r="BK184" s="36" t="s">
        <v>145</v>
      </c>
      <c r="BL184" s="37" t="s">
        <v>145</v>
      </c>
      <c r="BM184" s="37" t="s">
        <v>145</v>
      </c>
      <c r="BN184" s="37" t="s">
        <v>145</v>
      </c>
      <c r="BO184" s="37" t="s">
        <v>145</v>
      </c>
      <c r="BP184" s="37" t="s">
        <v>145</v>
      </c>
      <c r="BQ184" s="37" t="s">
        <v>145</v>
      </c>
      <c r="BR184" s="36" t="s">
        <v>145</v>
      </c>
      <c r="BS184" s="37" t="s">
        <v>145</v>
      </c>
      <c r="BT184" s="37" t="s">
        <v>145</v>
      </c>
      <c r="BU184" s="37" t="s">
        <v>145</v>
      </c>
      <c r="BV184" s="37" t="s">
        <v>145</v>
      </c>
      <c r="BW184" s="37" t="s">
        <v>145</v>
      </c>
      <c r="BX184" s="37" t="s">
        <v>145</v>
      </c>
      <c r="CF184" s="36" t="s">
        <v>145</v>
      </c>
      <c r="CG184" s="37" t="s">
        <v>145</v>
      </c>
      <c r="CH184" s="37" t="s">
        <v>145</v>
      </c>
      <c r="CI184" s="37" t="s">
        <v>145</v>
      </c>
      <c r="CJ184" s="37" t="s">
        <v>145</v>
      </c>
      <c r="CK184" s="37" t="s">
        <v>145</v>
      </c>
      <c r="CL184" s="36" t="s">
        <v>145</v>
      </c>
      <c r="CM184" s="37" t="s">
        <v>145</v>
      </c>
      <c r="CN184" s="37" t="s">
        <v>145</v>
      </c>
      <c r="CO184" s="37" t="s">
        <v>145</v>
      </c>
      <c r="CP184" s="37" t="s">
        <v>145</v>
      </c>
      <c r="CQ184" s="37" t="s">
        <v>145</v>
      </c>
    </row>
    <row r="185" spans="2:102" x14ac:dyDescent="0.25">
      <c r="C185" s="1">
        <v>180</v>
      </c>
      <c r="D185" s="1">
        <v>9</v>
      </c>
      <c r="E185" t="str">
        <f>H_Pas_dh</f>
        <v>Espaces humides qui ne sont pas en détection haute</v>
      </c>
      <c r="I185" s="31" t="s">
        <v>145</v>
      </c>
      <c r="J185" s="16" t="s">
        <v>145</v>
      </c>
      <c r="K185" s="16" t="s">
        <v>145</v>
      </c>
      <c r="L185" s="16" t="s">
        <v>145</v>
      </c>
      <c r="M185" s="16" t="s">
        <v>145</v>
      </c>
      <c r="N185" s="16" t="s">
        <v>145</v>
      </c>
      <c r="O185" s="2" t="s">
        <v>145</v>
      </c>
      <c r="P185" s="2" t="s">
        <v>145</v>
      </c>
      <c r="Q185" s="2" t="s">
        <v>145</v>
      </c>
      <c r="R185" s="2" t="s">
        <v>145</v>
      </c>
      <c r="S185" s="2" t="s">
        <v>145</v>
      </c>
      <c r="T185" s="2" t="s">
        <v>145</v>
      </c>
      <c r="U185" s="2" t="s">
        <v>145</v>
      </c>
      <c r="V185" s="2" t="s">
        <v>145</v>
      </c>
      <c r="W185" s="2" t="s">
        <v>145</v>
      </c>
      <c r="X185" s="2" t="s">
        <v>145</v>
      </c>
      <c r="Y185" s="2" t="s">
        <v>145</v>
      </c>
      <c r="Z185" s="2" t="s">
        <v>145</v>
      </c>
      <c r="BK185" s="31" t="s">
        <v>145</v>
      </c>
      <c r="BL185" s="2" t="s">
        <v>145</v>
      </c>
      <c r="BM185" s="2" t="s">
        <v>145</v>
      </c>
      <c r="BN185" s="2" t="s">
        <v>145</v>
      </c>
      <c r="BO185" s="2" t="s">
        <v>145</v>
      </c>
      <c r="BP185" s="2" t="s">
        <v>145</v>
      </c>
      <c r="BQ185" s="2" t="s">
        <v>145</v>
      </c>
      <c r="CF185" s="31" t="s">
        <v>145</v>
      </c>
      <c r="CG185" s="2" t="s">
        <v>145</v>
      </c>
      <c r="CH185" s="2" t="s">
        <v>145</v>
      </c>
      <c r="CI185" s="2" t="s">
        <v>145</v>
      </c>
      <c r="CJ185" s="2" t="s">
        <v>145</v>
      </c>
      <c r="CK185" s="2" t="s">
        <v>145</v>
      </c>
    </row>
    <row r="186" spans="2:102" x14ac:dyDescent="0.25">
      <c r="C186" s="1">
        <v>181</v>
      </c>
      <c r="D186" s="1">
        <v>10</v>
      </c>
      <c r="E186" t="str">
        <f>Tous</f>
        <v>Tous</v>
      </c>
    </row>
    <row r="187" spans="2:102" x14ac:dyDescent="0.25">
      <c r="C187" s="1">
        <v>182</v>
      </c>
      <c r="D187" s="1">
        <v>11</v>
      </c>
      <c r="E187" t="str">
        <f>H_Pas_dh</f>
        <v>Espaces humides qui ne sont pas en détection haute</v>
      </c>
      <c r="G187" s="2" t="s">
        <v>145</v>
      </c>
    </row>
    <row r="188" spans="2:102" x14ac:dyDescent="0.25">
      <c r="C188" s="1">
        <v>183</v>
      </c>
      <c r="D188" s="1">
        <v>12</v>
      </c>
      <c r="E188" t="str">
        <f>Tous</f>
        <v>Tous</v>
      </c>
    </row>
    <row r="189" spans="2:102" x14ac:dyDescent="0.25">
      <c r="C189" s="1">
        <v>184</v>
      </c>
      <c r="D189" s="1">
        <v>13</v>
      </c>
      <c r="J189" s="16" t="str">
        <f>S_zj</f>
        <v>Espaces secs de la zone jour</v>
      </c>
      <c r="M189" s="16" t="str">
        <f>S_zj</f>
        <v>Espaces secs de la zone jour</v>
      </c>
      <c r="N189" s="16" t="str">
        <f>S_zj</f>
        <v>Espaces secs de la zone jour</v>
      </c>
      <c r="O189" s="16"/>
      <c r="P189" s="16"/>
      <c r="Q189" s="16"/>
      <c r="R189" s="16"/>
      <c r="S189" s="16"/>
      <c r="T189" s="16"/>
      <c r="U189" s="16" t="str">
        <f>S_zj</f>
        <v>Espaces secs de la zone jour</v>
      </c>
      <c r="V189" s="16" t="str">
        <f>S_zj</f>
        <v>Espaces secs de la zone jour</v>
      </c>
      <c r="W189" s="16" t="str">
        <f>S_zj</f>
        <v>Espaces secs de la zone jour</v>
      </c>
      <c r="X189" s="16" t="str">
        <f>S_zj</f>
        <v>Espaces secs de la zone jour</v>
      </c>
      <c r="AB189" s="16" t="str">
        <f>S_zj</f>
        <v>Espaces secs de la zone jour</v>
      </c>
      <c r="AE189" s="16" t="str">
        <f>S_zj</f>
        <v>Espaces secs de la zone jour</v>
      </c>
      <c r="AF189" s="16" t="str">
        <f>S_zj</f>
        <v>Espaces secs de la zone jour</v>
      </c>
      <c r="AG189" s="16"/>
      <c r="AH189" s="16"/>
      <c r="AI189" s="16"/>
      <c r="AJ189" s="16"/>
      <c r="AK189" s="16"/>
      <c r="AL189" s="16"/>
      <c r="AM189" s="16" t="str">
        <f>S_zj</f>
        <v>Espaces secs de la zone jour</v>
      </c>
      <c r="AN189" s="16" t="str">
        <f>S_zj</f>
        <v>Espaces secs de la zone jour</v>
      </c>
      <c r="AO189" s="16" t="str">
        <f>S_zj</f>
        <v>Espaces secs de la zone jour</v>
      </c>
      <c r="AP189" s="16" t="str">
        <f>S_zj</f>
        <v>Espaces secs de la zone jour</v>
      </c>
      <c r="BK189" s="31" t="str">
        <f>Si_Evac_inf</f>
        <v>Si le total des débits d’évacuation des espaces humides est égal ou inférieur à 40% du total des débits nominaux d’alimentation</v>
      </c>
      <c r="BR189" s="31" t="str">
        <f>Si_Evac_inf</f>
        <v>Si le total des débits d’évacuation des espaces humides est égal ou inférieur à 40% du total des débits nominaux d’alimentation</v>
      </c>
      <c r="CF189" s="31" t="str">
        <f>Si_Evac_inf</f>
        <v>Si le total des débits d’évacuation des espaces humides est égal ou inférieur à 40% du total des débits nominaux d’alimentation</v>
      </c>
      <c r="CL189" s="31" t="str">
        <f>Si_Evac_inf</f>
        <v>Si le total des débits d’évacuation des espaces humides est égal ou inférieur à 40% du total des débits nominaux d’alimentation</v>
      </c>
    </row>
    <row r="190" spans="2:102" x14ac:dyDescent="0.25">
      <c r="C190" s="1">
        <v>185</v>
      </c>
      <c r="D190" s="1">
        <v>14</v>
      </c>
      <c r="E190" t="str">
        <f>Si_Evac_inf</f>
        <v>Si le total des débits d’évacuation des espaces humides est égal ou inférieur à 40% du total des débits nominaux d’alimentation</v>
      </c>
      <c r="BL190" s="2" t="s">
        <v>145</v>
      </c>
      <c r="BO190" s="2" t="s">
        <v>145</v>
      </c>
      <c r="BS190" s="2" t="s">
        <v>145</v>
      </c>
      <c r="BV190" s="2" t="s">
        <v>145</v>
      </c>
      <c r="CG190" s="2" t="s">
        <v>145</v>
      </c>
      <c r="CJ190" s="2" t="s">
        <v>145</v>
      </c>
      <c r="CM190" s="2" t="s">
        <v>145</v>
      </c>
      <c r="CP190" s="2" t="s">
        <v>145</v>
      </c>
    </row>
    <row r="191" spans="2:102" x14ac:dyDescent="0.25">
      <c r="C191" s="1">
        <v>186</v>
      </c>
      <c r="D191" s="1">
        <v>15</v>
      </c>
      <c r="E191" t="str">
        <f>Si_Evac_inf</f>
        <v>Si le total des débits d’évacuation des espaces humides est égal ou inférieur à 40% du total des débits nominaux d’alimentation</v>
      </c>
      <c r="BM191" s="2" t="s">
        <v>145</v>
      </c>
      <c r="BN191" s="2" t="s">
        <v>145</v>
      </c>
      <c r="BP191" s="2" t="s">
        <v>145</v>
      </c>
      <c r="BQ191" s="2" t="s">
        <v>145</v>
      </c>
      <c r="BT191" s="2" t="s">
        <v>145</v>
      </c>
      <c r="BU191" s="2" t="s">
        <v>145</v>
      </c>
      <c r="BW191" s="2" t="s">
        <v>145</v>
      </c>
      <c r="BX191" s="2" t="s">
        <v>145</v>
      </c>
      <c r="CH191" s="2" t="s">
        <v>145</v>
      </c>
      <c r="CI191" s="2" t="s">
        <v>145</v>
      </c>
      <c r="CK191" s="2" t="s">
        <v>145</v>
      </c>
      <c r="CN191" s="2" t="s">
        <v>145</v>
      </c>
      <c r="CO191" s="2" t="s">
        <v>145</v>
      </c>
      <c r="CQ191" s="2" t="s">
        <v>145</v>
      </c>
    </row>
    <row r="192" spans="2:102" x14ac:dyDescent="0.25">
      <c r="C192" s="1">
        <v>187</v>
      </c>
      <c r="D192" s="1">
        <v>16</v>
      </c>
      <c r="E192" t="str">
        <f>Tous</f>
        <v>Tous</v>
      </c>
      <c r="I192" s="36" t="s">
        <v>145</v>
      </c>
      <c r="J192" s="260" t="s">
        <v>145</v>
      </c>
      <c r="K192" s="260" t="s">
        <v>145</v>
      </c>
      <c r="L192" s="260" t="s">
        <v>145</v>
      </c>
      <c r="M192" s="260" t="s">
        <v>145</v>
      </c>
      <c r="N192" s="260" t="s">
        <v>145</v>
      </c>
      <c r="O192" s="37" t="s">
        <v>145</v>
      </c>
      <c r="P192" s="37" t="s">
        <v>145</v>
      </c>
      <c r="Q192" s="37" t="s">
        <v>145</v>
      </c>
      <c r="R192" s="37" t="s">
        <v>145</v>
      </c>
      <c r="S192" s="37" t="s">
        <v>145</v>
      </c>
      <c r="T192" s="37" t="s">
        <v>145</v>
      </c>
      <c r="U192" s="37" t="s">
        <v>145</v>
      </c>
      <c r="V192" s="37" t="s">
        <v>145</v>
      </c>
      <c r="W192" s="37" t="s">
        <v>145</v>
      </c>
      <c r="X192" s="37" t="s">
        <v>145</v>
      </c>
      <c r="Y192" s="37" t="s">
        <v>145</v>
      </c>
      <c r="Z192" s="37" t="s">
        <v>145</v>
      </c>
      <c r="AA192" s="31" t="s">
        <v>145</v>
      </c>
      <c r="AB192" s="16" t="s">
        <v>145</v>
      </c>
      <c r="AC192" s="16" t="s">
        <v>145</v>
      </c>
      <c r="AD192" s="16" t="s">
        <v>145</v>
      </c>
      <c r="AE192" s="16" t="s">
        <v>145</v>
      </c>
      <c r="AF192" s="16" t="s">
        <v>145</v>
      </c>
      <c r="AG192" s="2" t="s">
        <v>145</v>
      </c>
      <c r="AH192" s="2" t="s">
        <v>145</v>
      </c>
      <c r="AI192" s="2" t="s">
        <v>145</v>
      </c>
      <c r="AJ192" s="2" t="s">
        <v>145</v>
      </c>
      <c r="AK192" s="2" t="s">
        <v>145</v>
      </c>
      <c r="AL192" s="2" t="s">
        <v>145</v>
      </c>
      <c r="AM192" s="2" t="s">
        <v>145</v>
      </c>
      <c r="AN192" s="2" t="s">
        <v>145</v>
      </c>
      <c r="AO192" s="2" t="s">
        <v>145</v>
      </c>
      <c r="AP192" s="2" t="s">
        <v>145</v>
      </c>
      <c r="AQ192" s="2" t="s">
        <v>145</v>
      </c>
      <c r="AR192" s="2" t="s">
        <v>145</v>
      </c>
    </row>
    <row r="193" spans="2:102" x14ac:dyDescent="0.25">
      <c r="C193" s="1">
        <v>188</v>
      </c>
      <c r="D193" s="1">
        <v>17</v>
      </c>
      <c r="E193" t="str">
        <f>H_Pas_dh</f>
        <v>Espaces humides qui ne sont pas en détection haute</v>
      </c>
      <c r="G193" s="2" t="s">
        <v>145</v>
      </c>
      <c r="I193" s="31" t="s">
        <v>145</v>
      </c>
      <c r="J193" s="16" t="s">
        <v>145</v>
      </c>
      <c r="K193" s="16" t="s">
        <v>145</v>
      </c>
      <c r="L193" s="16" t="s">
        <v>145</v>
      </c>
      <c r="M193" s="16" t="s">
        <v>145</v>
      </c>
      <c r="N193" s="16" t="s">
        <v>145</v>
      </c>
      <c r="O193" s="2" t="s">
        <v>145</v>
      </c>
      <c r="P193" s="2" t="s">
        <v>145</v>
      </c>
      <c r="Q193" s="2" t="s">
        <v>145</v>
      </c>
      <c r="R193" s="2" t="s">
        <v>145</v>
      </c>
      <c r="S193" s="2" t="s">
        <v>145</v>
      </c>
      <c r="T193" s="2" t="s">
        <v>145</v>
      </c>
      <c r="U193" s="2" t="s">
        <v>145</v>
      </c>
      <c r="V193" s="2" t="s">
        <v>145</v>
      </c>
      <c r="W193" s="2" t="s">
        <v>145</v>
      </c>
      <c r="X193" s="2" t="s">
        <v>145</v>
      </c>
      <c r="Y193" s="2" t="s">
        <v>145</v>
      </c>
      <c r="Z193" s="2" t="s">
        <v>145</v>
      </c>
      <c r="BK193" s="31" t="s">
        <v>145</v>
      </c>
      <c r="BL193" s="2" t="s">
        <v>145</v>
      </c>
      <c r="BM193" s="2" t="s">
        <v>145</v>
      </c>
      <c r="BN193" s="2" t="s">
        <v>145</v>
      </c>
      <c r="BO193" s="2" t="s">
        <v>145</v>
      </c>
      <c r="BP193" s="2" t="s">
        <v>145</v>
      </c>
      <c r="BQ193" s="2" t="s">
        <v>145</v>
      </c>
      <c r="CF193" s="31" t="s">
        <v>145</v>
      </c>
      <c r="CG193" s="2" t="s">
        <v>145</v>
      </c>
      <c r="CH193" s="2" t="s">
        <v>145</v>
      </c>
      <c r="CI193" s="2" t="s">
        <v>145</v>
      </c>
      <c r="CJ193" s="2" t="s">
        <v>145</v>
      </c>
      <c r="CK193" s="2" t="s">
        <v>145</v>
      </c>
    </row>
    <row r="194" spans="2:102" x14ac:dyDescent="0.25">
      <c r="C194" s="1">
        <v>189</v>
      </c>
      <c r="D194" s="1">
        <v>18</v>
      </c>
      <c r="E194" t="str">
        <f>Tous</f>
        <v>Tous</v>
      </c>
    </row>
    <row r="195" spans="2:102" x14ac:dyDescent="0.25">
      <c r="C195" s="1">
        <v>190</v>
      </c>
      <c r="D195" s="1">
        <v>19</v>
      </c>
      <c r="E195" t="str">
        <f>Si_Evac_sup</f>
        <v>Si le total des débits d’évacuation des espaces humides est supérieur à 40% du total des débits nominaux d’alimentation</v>
      </c>
      <c r="BK195" s="31" t="s">
        <v>145</v>
      </c>
      <c r="BL195" s="2" t="s">
        <v>145</v>
      </c>
      <c r="BM195" s="2" t="s">
        <v>145</v>
      </c>
      <c r="BN195" s="2" t="s">
        <v>145</v>
      </c>
      <c r="BO195" s="2" t="s">
        <v>145</v>
      </c>
      <c r="BP195" s="2" t="s">
        <v>145</v>
      </c>
      <c r="BQ195" s="2" t="s">
        <v>145</v>
      </c>
      <c r="BR195" s="31" t="s">
        <v>145</v>
      </c>
      <c r="BS195" s="2" t="s">
        <v>145</v>
      </c>
      <c r="BT195" s="2" t="s">
        <v>145</v>
      </c>
      <c r="BU195" s="2" t="s">
        <v>145</v>
      </c>
      <c r="BV195" s="2" t="s">
        <v>145</v>
      </c>
      <c r="BW195" s="2" t="s">
        <v>145</v>
      </c>
      <c r="BX195" s="2" t="s">
        <v>145</v>
      </c>
      <c r="CF195" s="31" t="s">
        <v>145</v>
      </c>
      <c r="CG195" s="2" t="s">
        <v>145</v>
      </c>
      <c r="CH195" s="2" t="s">
        <v>145</v>
      </c>
      <c r="CI195" s="2" t="s">
        <v>145</v>
      </c>
      <c r="CJ195" s="2" t="s">
        <v>145</v>
      </c>
      <c r="CK195" s="2" t="s">
        <v>145</v>
      </c>
      <c r="CL195" s="31" t="s">
        <v>145</v>
      </c>
      <c r="CM195" s="2" t="s">
        <v>145</v>
      </c>
      <c r="CN195" s="2" t="s">
        <v>145</v>
      </c>
      <c r="CO195" s="2" t="s">
        <v>145</v>
      </c>
      <c r="CP195" s="2" t="s">
        <v>145</v>
      </c>
      <c r="CQ195" s="2" t="s">
        <v>145</v>
      </c>
    </row>
    <row r="196" spans="2:102" s="10" customFormat="1" x14ac:dyDescent="0.25">
      <c r="B196" s="21">
        <v>11</v>
      </c>
      <c r="C196" s="21">
        <v>191</v>
      </c>
      <c r="D196" s="21">
        <v>1</v>
      </c>
      <c r="E196" s="10" t="str">
        <f>Tous</f>
        <v>Tous</v>
      </c>
      <c r="G196" s="19"/>
      <c r="H196" s="19"/>
      <c r="I196" s="32"/>
      <c r="J196" s="19"/>
      <c r="K196" s="19"/>
      <c r="L196" s="19"/>
      <c r="M196" s="19"/>
      <c r="N196" s="19"/>
      <c r="O196" s="19"/>
      <c r="P196" s="19"/>
      <c r="Q196" s="19"/>
      <c r="R196" s="19"/>
      <c r="S196" s="19"/>
      <c r="T196" s="19"/>
      <c r="U196" s="19"/>
      <c r="V196" s="19"/>
      <c r="W196" s="19"/>
      <c r="X196" s="19"/>
      <c r="Y196" s="19"/>
      <c r="Z196" s="19"/>
      <c r="AA196" s="32"/>
      <c r="AB196" s="19"/>
      <c r="AC196" s="19"/>
      <c r="AD196" s="19"/>
      <c r="AE196" s="19"/>
      <c r="AF196" s="19"/>
      <c r="AG196" s="19"/>
      <c r="AH196" s="19"/>
      <c r="AI196" s="19"/>
      <c r="AJ196" s="19"/>
      <c r="AK196" s="19"/>
      <c r="AL196" s="19"/>
      <c r="AM196" s="19"/>
      <c r="AN196" s="19"/>
      <c r="AO196" s="19"/>
      <c r="AP196" s="19"/>
      <c r="AQ196" s="19"/>
      <c r="AR196" s="19"/>
      <c r="AS196" s="32"/>
      <c r="AT196" s="19"/>
      <c r="AU196" s="19"/>
      <c r="AV196" s="19"/>
      <c r="AW196" s="19"/>
      <c r="AX196" s="19"/>
      <c r="AY196" s="19"/>
      <c r="AZ196" s="19"/>
      <c r="BA196" s="19"/>
      <c r="BB196" s="19"/>
      <c r="BC196" s="19"/>
      <c r="BD196" s="19"/>
      <c r="BE196" s="19"/>
      <c r="BF196" s="19"/>
      <c r="BG196" s="19"/>
      <c r="BH196" s="19"/>
      <c r="BI196" s="19"/>
      <c r="BJ196" s="19"/>
      <c r="BK196" s="32"/>
      <c r="BL196" s="19"/>
      <c r="BM196" s="19"/>
      <c r="BN196" s="19"/>
      <c r="BO196" s="19"/>
      <c r="BP196" s="19"/>
      <c r="BQ196" s="19"/>
      <c r="BR196" s="32"/>
      <c r="BS196" s="19"/>
      <c r="BT196" s="19"/>
      <c r="BU196" s="19"/>
      <c r="BV196" s="19"/>
      <c r="BW196" s="19"/>
      <c r="BX196" s="19"/>
      <c r="BY196" s="32"/>
      <c r="BZ196" s="19"/>
      <c r="CA196" s="19"/>
      <c r="CB196" s="19"/>
      <c r="CC196" s="19"/>
      <c r="CD196" s="19"/>
      <c r="CE196" s="19"/>
      <c r="CF196" s="32"/>
      <c r="CG196" s="19"/>
      <c r="CH196" s="19"/>
      <c r="CI196" s="19"/>
      <c r="CJ196" s="19"/>
      <c r="CK196" s="19"/>
      <c r="CL196" s="32"/>
      <c r="CM196" s="19"/>
      <c r="CN196" s="19"/>
      <c r="CO196" s="19"/>
      <c r="CP196" s="19"/>
      <c r="CQ196" s="19"/>
      <c r="CR196" s="32"/>
      <c r="CS196" s="19"/>
      <c r="CT196" s="19"/>
      <c r="CU196" s="19"/>
      <c r="CV196" s="19"/>
      <c r="CW196" s="19"/>
      <c r="CX196" s="50"/>
    </row>
    <row r="197" spans="2:102" x14ac:dyDescent="0.25">
      <c r="C197" s="1">
        <v>192</v>
      </c>
      <c r="D197" s="1">
        <v>2</v>
      </c>
      <c r="E197" t="str">
        <f>Tous</f>
        <v>Tous</v>
      </c>
      <c r="O197" s="16"/>
      <c r="P197" s="16"/>
      <c r="Q197" s="16"/>
      <c r="R197" s="16"/>
      <c r="S197" s="16"/>
      <c r="T197" s="16"/>
      <c r="U197" s="16"/>
      <c r="V197" s="16"/>
      <c r="W197" s="16"/>
      <c r="X197" s="16"/>
      <c r="AG197" s="16"/>
      <c r="AH197" s="16"/>
      <c r="AI197" s="16"/>
      <c r="AJ197" s="16"/>
      <c r="AK197" s="16"/>
      <c r="AL197" s="16"/>
      <c r="AM197" s="16"/>
      <c r="AN197" s="16"/>
      <c r="AO197" s="16"/>
      <c r="AP197" s="16"/>
      <c r="AY197" s="16"/>
      <c r="AZ197" s="16"/>
      <c r="BA197" s="16"/>
      <c r="BB197" s="16"/>
      <c r="BC197" s="16"/>
      <c r="BD197" s="16"/>
      <c r="BE197" s="16"/>
      <c r="BF197" s="16"/>
      <c r="BG197" s="16"/>
      <c r="BH197" s="16"/>
    </row>
    <row r="198" spans="2:102" x14ac:dyDescent="0.25">
      <c r="C198" s="1">
        <v>193</v>
      </c>
      <c r="D198" s="1">
        <v>3</v>
      </c>
      <c r="E198" t="str">
        <f>Tous</f>
        <v>Tous</v>
      </c>
    </row>
    <row r="199" spans="2:102" x14ac:dyDescent="0.25">
      <c r="C199" s="1">
        <v>194</v>
      </c>
      <c r="D199" s="1">
        <v>4</v>
      </c>
      <c r="E199" t="str">
        <f>Tous</f>
        <v>Tous</v>
      </c>
    </row>
    <row r="200" spans="2:102" x14ac:dyDescent="0.25">
      <c r="C200" s="1">
        <v>195</v>
      </c>
      <c r="D200" s="1">
        <v>5</v>
      </c>
      <c r="E200" t="str">
        <f>Tous</f>
        <v>Tous</v>
      </c>
    </row>
    <row r="201" spans="2:102" x14ac:dyDescent="0.25">
      <c r="C201" s="1">
        <v>196</v>
      </c>
      <c r="D201" s="1">
        <v>6</v>
      </c>
      <c r="E201" t="str">
        <f>H_dh</f>
        <v>Espace humide en détection haute</v>
      </c>
      <c r="G201" s="2" t="s">
        <v>145</v>
      </c>
      <c r="I201" s="31" t="s">
        <v>145</v>
      </c>
      <c r="J201" s="16" t="s">
        <v>145</v>
      </c>
      <c r="K201" s="16" t="s">
        <v>145</v>
      </c>
      <c r="L201" s="16" t="s">
        <v>145</v>
      </c>
      <c r="M201" s="16" t="s">
        <v>145</v>
      </c>
      <c r="N201" s="16" t="s">
        <v>145</v>
      </c>
      <c r="O201" s="2" t="s">
        <v>145</v>
      </c>
      <c r="P201" s="2" t="s">
        <v>145</v>
      </c>
      <c r="Q201" s="2" t="s">
        <v>145</v>
      </c>
      <c r="R201" s="2" t="s">
        <v>145</v>
      </c>
      <c r="S201" s="2" t="s">
        <v>145</v>
      </c>
      <c r="T201" s="2" t="s">
        <v>145</v>
      </c>
      <c r="U201" s="2" t="s">
        <v>145</v>
      </c>
      <c r="V201" s="2" t="s">
        <v>145</v>
      </c>
      <c r="W201" s="2" t="s">
        <v>145</v>
      </c>
      <c r="X201" s="2" t="s">
        <v>145</v>
      </c>
      <c r="Y201" s="2" t="s">
        <v>145</v>
      </c>
      <c r="Z201" s="2" t="s">
        <v>145</v>
      </c>
      <c r="BK201" s="31" t="s">
        <v>145</v>
      </c>
      <c r="BL201" s="2" t="s">
        <v>145</v>
      </c>
      <c r="BM201" s="2" t="s">
        <v>145</v>
      </c>
      <c r="BN201" s="2" t="s">
        <v>145</v>
      </c>
      <c r="BO201" s="2" t="s">
        <v>145</v>
      </c>
      <c r="BP201" s="2" t="s">
        <v>145</v>
      </c>
      <c r="BQ201" s="2" t="s">
        <v>145</v>
      </c>
      <c r="CF201" s="31" t="s">
        <v>145</v>
      </c>
      <c r="CG201" s="2" t="s">
        <v>145</v>
      </c>
      <c r="CH201" s="2" t="s">
        <v>145</v>
      </c>
      <c r="CI201" s="2" t="s">
        <v>145</v>
      </c>
      <c r="CJ201" s="2" t="s">
        <v>145</v>
      </c>
      <c r="CK201" s="2" t="s">
        <v>145</v>
      </c>
    </row>
    <row r="202" spans="2:102" x14ac:dyDescent="0.25">
      <c r="C202" s="1">
        <v>197</v>
      </c>
      <c r="D202" s="1">
        <v>7</v>
      </c>
      <c r="E202" t="str">
        <f>Tous</f>
        <v>Tous</v>
      </c>
      <c r="H202" s="2" t="s">
        <v>145</v>
      </c>
      <c r="AA202" s="36" t="s">
        <v>145</v>
      </c>
      <c r="AB202" s="260" t="s">
        <v>145</v>
      </c>
      <c r="AC202" s="260" t="s">
        <v>145</v>
      </c>
      <c r="AD202" s="260" t="s">
        <v>145</v>
      </c>
      <c r="AE202" s="260" t="s">
        <v>145</v>
      </c>
      <c r="AF202" s="260" t="s">
        <v>145</v>
      </c>
      <c r="AG202" s="37" t="s">
        <v>145</v>
      </c>
      <c r="AH202" s="37" t="s">
        <v>145</v>
      </c>
      <c r="AI202" s="37" t="s">
        <v>145</v>
      </c>
      <c r="AJ202" s="37" t="s">
        <v>145</v>
      </c>
      <c r="AK202" s="37" t="s">
        <v>145</v>
      </c>
      <c r="AL202" s="37" t="s">
        <v>145</v>
      </c>
      <c r="AM202" s="37" t="s">
        <v>145</v>
      </c>
      <c r="AN202" s="37" t="s">
        <v>145</v>
      </c>
      <c r="AO202" s="37" t="s">
        <v>145</v>
      </c>
      <c r="AP202" s="37" t="s">
        <v>145</v>
      </c>
      <c r="AQ202" s="37" t="s">
        <v>145</v>
      </c>
      <c r="AR202" s="37" t="s">
        <v>145</v>
      </c>
      <c r="BR202" s="31" t="s">
        <v>145</v>
      </c>
      <c r="BS202" s="2" t="s">
        <v>145</v>
      </c>
      <c r="BT202" s="2" t="s">
        <v>145</v>
      </c>
      <c r="BU202" s="2" t="s">
        <v>145</v>
      </c>
      <c r="BV202" s="2" t="s">
        <v>145</v>
      </c>
      <c r="BW202" s="2" t="s">
        <v>145</v>
      </c>
      <c r="BX202" s="2" t="s">
        <v>145</v>
      </c>
      <c r="CL202" s="31" t="s">
        <v>145</v>
      </c>
      <c r="CM202" s="2" t="s">
        <v>145</v>
      </c>
      <c r="CN202" s="2" t="s">
        <v>145</v>
      </c>
      <c r="CO202" s="2" t="s">
        <v>145</v>
      </c>
      <c r="CP202" s="2" t="s">
        <v>145</v>
      </c>
      <c r="CQ202" s="2" t="s">
        <v>145</v>
      </c>
    </row>
    <row r="203" spans="2:102" x14ac:dyDescent="0.25">
      <c r="C203" s="1">
        <v>198</v>
      </c>
      <c r="D203" s="1">
        <v>8</v>
      </c>
      <c r="E203" t="str">
        <f>Tous</f>
        <v>Tous</v>
      </c>
      <c r="BK203" s="36" t="s">
        <v>145</v>
      </c>
      <c r="BL203" s="37" t="s">
        <v>145</v>
      </c>
      <c r="BM203" s="37" t="s">
        <v>145</v>
      </c>
      <c r="BN203" s="37" t="s">
        <v>145</v>
      </c>
      <c r="BO203" s="37" t="s">
        <v>145</v>
      </c>
      <c r="BP203" s="37" t="s">
        <v>145</v>
      </c>
      <c r="BQ203" s="37" t="s">
        <v>145</v>
      </c>
      <c r="BR203" s="36" t="s">
        <v>145</v>
      </c>
      <c r="BS203" s="37" t="s">
        <v>145</v>
      </c>
      <c r="BT203" s="37" t="s">
        <v>145</v>
      </c>
      <c r="BU203" s="37" t="s">
        <v>145</v>
      </c>
      <c r="BV203" s="37" t="s">
        <v>145</v>
      </c>
      <c r="BW203" s="37" t="s">
        <v>145</v>
      </c>
      <c r="BX203" s="37" t="s">
        <v>145</v>
      </c>
      <c r="CF203" s="36" t="s">
        <v>145</v>
      </c>
      <c r="CG203" s="37" t="s">
        <v>145</v>
      </c>
      <c r="CH203" s="37" t="s">
        <v>145</v>
      </c>
      <c r="CI203" s="37" t="s">
        <v>145</v>
      </c>
      <c r="CJ203" s="37" t="s">
        <v>145</v>
      </c>
      <c r="CK203" s="37" t="s">
        <v>145</v>
      </c>
      <c r="CL203" s="36" t="s">
        <v>145</v>
      </c>
      <c r="CM203" s="37" t="s">
        <v>145</v>
      </c>
      <c r="CN203" s="37" t="s">
        <v>145</v>
      </c>
      <c r="CO203" s="37" t="s">
        <v>145</v>
      </c>
      <c r="CP203" s="37" t="s">
        <v>145</v>
      </c>
      <c r="CQ203" s="37" t="s">
        <v>145</v>
      </c>
    </row>
    <row r="204" spans="2:102" x14ac:dyDescent="0.25">
      <c r="C204" s="1">
        <v>199</v>
      </c>
      <c r="D204" s="1">
        <v>9</v>
      </c>
      <c r="E204" t="str">
        <f>H_Pas_dh</f>
        <v>Espaces humides qui ne sont pas en détection haute</v>
      </c>
      <c r="I204" s="31" t="s">
        <v>145</v>
      </c>
      <c r="J204" s="16" t="s">
        <v>145</v>
      </c>
      <c r="K204" s="16" t="s">
        <v>145</v>
      </c>
      <c r="L204" s="16" t="s">
        <v>145</v>
      </c>
      <c r="M204" s="16" t="s">
        <v>145</v>
      </c>
      <c r="N204" s="16" t="s">
        <v>145</v>
      </c>
      <c r="O204" s="2" t="s">
        <v>145</v>
      </c>
      <c r="P204" s="2" t="s">
        <v>145</v>
      </c>
      <c r="Q204" s="2" t="s">
        <v>145</v>
      </c>
      <c r="R204" s="2" t="s">
        <v>145</v>
      </c>
      <c r="S204" s="2" t="s">
        <v>145</v>
      </c>
      <c r="T204" s="2" t="s">
        <v>145</v>
      </c>
      <c r="U204" s="2" t="s">
        <v>145</v>
      </c>
      <c r="V204" s="2" t="s">
        <v>145</v>
      </c>
      <c r="W204" s="2" t="s">
        <v>145</v>
      </c>
      <c r="X204" s="2" t="s">
        <v>145</v>
      </c>
      <c r="Y204" s="2" t="s">
        <v>145</v>
      </c>
      <c r="Z204" s="2" t="s">
        <v>145</v>
      </c>
      <c r="BK204" s="31" t="s">
        <v>145</v>
      </c>
      <c r="BL204" s="2" t="s">
        <v>145</v>
      </c>
      <c r="BM204" s="2" t="s">
        <v>145</v>
      </c>
      <c r="BN204" s="2" t="s">
        <v>145</v>
      </c>
      <c r="BO204" s="2" t="s">
        <v>145</v>
      </c>
      <c r="BP204" s="2" t="s">
        <v>145</v>
      </c>
      <c r="BQ204" s="2" t="s">
        <v>145</v>
      </c>
      <c r="CF204" s="31" t="s">
        <v>145</v>
      </c>
      <c r="CG204" s="2" t="s">
        <v>145</v>
      </c>
      <c r="CH204" s="2" t="s">
        <v>145</v>
      </c>
      <c r="CI204" s="2" t="s">
        <v>145</v>
      </c>
      <c r="CJ204" s="2" t="s">
        <v>145</v>
      </c>
      <c r="CK204" s="2" t="s">
        <v>145</v>
      </c>
    </row>
    <row r="205" spans="2:102" x14ac:dyDescent="0.25">
      <c r="C205" s="1">
        <v>200</v>
      </c>
      <c r="D205" s="1">
        <v>10</v>
      </c>
      <c r="E205" t="str">
        <f>Tous</f>
        <v>Tous</v>
      </c>
    </row>
    <row r="206" spans="2:102" x14ac:dyDescent="0.25">
      <c r="C206" s="1">
        <v>201</v>
      </c>
      <c r="D206" s="1">
        <v>11</v>
      </c>
      <c r="E206" t="str">
        <f>H_Pas_dh</f>
        <v>Espaces humides qui ne sont pas en détection haute</v>
      </c>
      <c r="G206" s="2" t="s">
        <v>145</v>
      </c>
    </row>
    <row r="207" spans="2:102" x14ac:dyDescent="0.25">
      <c r="C207" s="1">
        <v>202</v>
      </c>
      <c r="D207" s="1">
        <v>12</v>
      </c>
      <c r="E207" t="str">
        <f>Tous</f>
        <v>Tous</v>
      </c>
    </row>
    <row r="208" spans="2:102" x14ac:dyDescent="0.25">
      <c r="C208" s="1">
        <v>203</v>
      </c>
      <c r="D208" s="1">
        <v>13</v>
      </c>
      <c r="J208" s="16" t="str">
        <f>S_zj</f>
        <v>Espaces secs de la zone jour</v>
      </c>
      <c r="M208" s="16" t="str">
        <f>S_zj</f>
        <v>Espaces secs de la zone jour</v>
      </c>
      <c r="N208" s="16" t="str">
        <f>S_zj</f>
        <v>Espaces secs de la zone jour</v>
      </c>
      <c r="O208" s="16"/>
      <c r="P208" s="16"/>
      <c r="Q208" s="16"/>
      <c r="R208" s="16"/>
      <c r="S208" s="16"/>
      <c r="T208" s="16"/>
      <c r="U208" s="16" t="str">
        <f>S_zj</f>
        <v>Espaces secs de la zone jour</v>
      </c>
      <c r="V208" s="16" t="str">
        <f>S_zj</f>
        <v>Espaces secs de la zone jour</v>
      </c>
      <c r="W208" s="16" t="str">
        <f>S_zj</f>
        <v>Espaces secs de la zone jour</v>
      </c>
      <c r="X208" s="16" t="str">
        <f>S_zj</f>
        <v>Espaces secs de la zone jour</v>
      </c>
      <c r="AB208" s="16" t="str">
        <f>S_zj</f>
        <v>Espaces secs de la zone jour</v>
      </c>
      <c r="AE208" s="16" t="str">
        <f>S_zj</f>
        <v>Espaces secs de la zone jour</v>
      </c>
      <c r="AF208" s="16" t="str">
        <f>S_zj</f>
        <v>Espaces secs de la zone jour</v>
      </c>
      <c r="AG208" s="16"/>
      <c r="AH208" s="16"/>
      <c r="AI208" s="16"/>
      <c r="AJ208" s="16"/>
      <c r="AK208" s="16"/>
      <c r="AL208" s="16"/>
      <c r="AM208" s="16" t="str">
        <f>S_zj</f>
        <v>Espaces secs de la zone jour</v>
      </c>
      <c r="AN208" s="16" t="str">
        <f>S_zj</f>
        <v>Espaces secs de la zone jour</v>
      </c>
      <c r="AO208" s="16" t="str">
        <f>S_zj</f>
        <v>Espaces secs de la zone jour</v>
      </c>
      <c r="AP208" s="16" t="str">
        <f>S_zj</f>
        <v>Espaces secs de la zone jour</v>
      </c>
      <c r="BK208" s="31" t="str">
        <f>Si_Evac_inf</f>
        <v>Si le total des débits d’évacuation des espaces humides est égal ou inférieur à 40% du total des débits nominaux d’alimentation</v>
      </c>
      <c r="BR208" s="31" t="str">
        <f>Si_Evac_inf</f>
        <v>Si le total des débits d’évacuation des espaces humides est égal ou inférieur à 40% du total des débits nominaux d’alimentation</v>
      </c>
      <c r="CF208" s="31" t="str">
        <f>Si_Evac_inf</f>
        <v>Si le total des débits d’évacuation des espaces humides est égal ou inférieur à 40% du total des débits nominaux d’alimentation</v>
      </c>
      <c r="CL208" s="31" t="str">
        <f>Si_Evac_inf</f>
        <v>Si le total des débits d’évacuation des espaces humides est égal ou inférieur à 40% du total des débits nominaux d’alimentation</v>
      </c>
    </row>
    <row r="209" spans="2:102" x14ac:dyDescent="0.25">
      <c r="C209" s="1">
        <v>204</v>
      </c>
      <c r="D209" s="1">
        <v>14</v>
      </c>
      <c r="E209" t="str">
        <f>Si_Evac_inf</f>
        <v>Si le total des débits d’évacuation des espaces humides est égal ou inférieur à 40% du total des débits nominaux d’alimentation</v>
      </c>
      <c r="BL209" s="2" t="s">
        <v>145</v>
      </c>
      <c r="BO209" s="2" t="s">
        <v>145</v>
      </c>
      <c r="BS209" s="2" t="s">
        <v>145</v>
      </c>
      <c r="BV209" s="2" t="s">
        <v>145</v>
      </c>
      <c r="CG209" s="2" t="s">
        <v>145</v>
      </c>
      <c r="CJ209" s="2" t="s">
        <v>145</v>
      </c>
      <c r="CM209" s="2" t="s">
        <v>145</v>
      </c>
      <c r="CP209" s="2" t="s">
        <v>145</v>
      </c>
    </row>
    <row r="210" spans="2:102" x14ac:dyDescent="0.25">
      <c r="C210" s="1">
        <v>205</v>
      </c>
      <c r="D210" s="1">
        <v>15</v>
      </c>
      <c r="E210" t="str">
        <f>Si_Evac_inf</f>
        <v>Si le total des débits d’évacuation des espaces humides est égal ou inférieur à 40% du total des débits nominaux d’alimentation</v>
      </c>
      <c r="BM210" s="2" t="s">
        <v>145</v>
      </c>
      <c r="BN210" s="2" t="s">
        <v>145</v>
      </c>
      <c r="BP210" s="2" t="s">
        <v>145</v>
      </c>
      <c r="BQ210" s="2" t="s">
        <v>145</v>
      </c>
      <c r="BT210" s="2" t="s">
        <v>145</v>
      </c>
      <c r="BU210" s="2" t="s">
        <v>145</v>
      </c>
      <c r="BW210" s="2" t="s">
        <v>145</v>
      </c>
      <c r="BX210" s="2" t="s">
        <v>145</v>
      </c>
      <c r="CH210" s="2" t="s">
        <v>145</v>
      </c>
      <c r="CI210" s="2" t="s">
        <v>145</v>
      </c>
      <c r="CK210" s="2" t="s">
        <v>145</v>
      </c>
      <c r="CN210" s="2" t="s">
        <v>145</v>
      </c>
      <c r="CO210" s="2" t="s">
        <v>145</v>
      </c>
      <c r="CQ210" s="2" t="s">
        <v>145</v>
      </c>
    </row>
    <row r="211" spans="2:102" x14ac:dyDescent="0.25">
      <c r="C211" s="1">
        <v>206</v>
      </c>
      <c r="D211" s="1">
        <v>16</v>
      </c>
      <c r="E211" t="str">
        <f>Tous</f>
        <v>Tous</v>
      </c>
      <c r="I211" s="36" t="s">
        <v>145</v>
      </c>
      <c r="J211" s="260" t="s">
        <v>145</v>
      </c>
      <c r="K211" s="260" t="s">
        <v>145</v>
      </c>
      <c r="L211" s="260" t="s">
        <v>145</v>
      </c>
      <c r="M211" s="260" t="s">
        <v>145</v>
      </c>
      <c r="N211" s="260" t="s">
        <v>145</v>
      </c>
      <c r="O211" s="37" t="s">
        <v>145</v>
      </c>
      <c r="P211" s="37" t="s">
        <v>145</v>
      </c>
      <c r="Q211" s="37" t="s">
        <v>145</v>
      </c>
      <c r="R211" s="37" t="s">
        <v>145</v>
      </c>
      <c r="S211" s="37" t="s">
        <v>145</v>
      </c>
      <c r="T211" s="37" t="s">
        <v>145</v>
      </c>
      <c r="U211" s="37" t="s">
        <v>145</v>
      </c>
      <c r="V211" s="37" t="s">
        <v>145</v>
      </c>
      <c r="W211" s="37" t="s">
        <v>145</v>
      </c>
      <c r="X211" s="37" t="s">
        <v>145</v>
      </c>
      <c r="Y211" s="37" t="s">
        <v>145</v>
      </c>
      <c r="Z211" s="37" t="s">
        <v>145</v>
      </c>
      <c r="AA211" s="31" t="s">
        <v>145</v>
      </c>
      <c r="AB211" s="16" t="s">
        <v>145</v>
      </c>
      <c r="AC211" s="16" t="s">
        <v>145</v>
      </c>
      <c r="AD211" s="16" t="s">
        <v>145</v>
      </c>
      <c r="AE211" s="16" t="s">
        <v>145</v>
      </c>
      <c r="AF211" s="16" t="s">
        <v>145</v>
      </c>
      <c r="AG211" s="2" t="s">
        <v>145</v>
      </c>
      <c r="AH211" s="2" t="s">
        <v>145</v>
      </c>
      <c r="AI211" s="2" t="s">
        <v>145</v>
      </c>
      <c r="AJ211" s="2" t="s">
        <v>145</v>
      </c>
      <c r="AK211" s="2" t="s">
        <v>145</v>
      </c>
      <c r="AL211" s="2" t="s">
        <v>145</v>
      </c>
      <c r="AM211" s="2" t="s">
        <v>145</v>
      </c>
      <c r="AN211" s="2" t="s">
        <v>145</v>
      </c>
      <c r="AO211" s="2" t="s">
        <v>145</v>
      </c>
      <c r="AP211" s="2" t="s">
        <v>145</v>
      </c>
      <c r="AQ211" s="2" t="s">
        <v>145</v>
      </c>
      <c r="AR211" s="2" t="s">
        <v>145</v>
      </c>
    </row>
    <row r="212" spans="2:102" x14ac:dyDescent="0.25">
      <c r="C212" s="1">
        <v>207</v>
      </c>
      <c r="D212" s="1">
        <v>17</v>
      </c>
      <c r="E212" t="str">
        <f>H_Pas_dh</f>
        <v>Espaces humides qui ne sont pas en détection haute</v>
      </c>
      <c r="G212" s="2" t="s">
        <v>145</v>
      </c>
      <c r="I212" s="31" t="s">
        <v>145</v>
      </c>
      <c r="J212" s="16" t="s">
        <v>145</v>
      </c>
      <c r="K212" s="16" t="s">
        <v>145</v>
      </c>
      <c r="L212" s="16" t="s">
        <v>145</v>
      </c>
      <c r="M212" s="16" t="s">
        <v>145</v>
      </c>
      <c r="N212" s="16" t="s">
        <v>145</v>
      </c>
      <c r="O212" s="2" t="s">
        <v>145</v>
      </c>
      <c r="P212" s="2" t="s">
        <v>145</v>
      </c>
      <c r="Q212" s="2" t="s">
        <v>145</v>
      </c>
      <c r="R212" s="2" t="s">
        <v>145</v>
      </c>
      <c r="S212" s="2" t="s">
        <v>145</v>
      </c>
      <c r="T212" s="2" t="s">
        <v>145</v>
      </c>
      <c r="U212" s="2" t="s">
        <v>145</v>
      </c>
      <c r="V212" s="2" t="s">
        <v>145</v>
      </c>
      <c r="W212" s="2" t="s">
        <v>145</v>
      </c>
      <c r="X212" s="2" t="s">
        <v>145</v>
      </c>
      <c r="Y212" s="2" t="s">
        <v>145</v>
      </c>
      <c r="Z212" s="2" t="s">
        <v>145</v>
      </c>
      <c r="BK212" s="31" t="s">
        <v>145</v>
      </c>
      <c r="BL212" s="2" t="s">
        <v>145</v>
      </c>
      <c r="BM212" s="2" t="s">
        <v>145</v>
      </c>
      <c r="BN212" s="2" t="s">
        <v>145</v>
      </c>
      <c r="BO212" s="2" t="s">
        <v>145</v>
      </c>
      <c r="BP212" s="2" t="s">
        <v>145</v>
      </c>
      <c r="BQ212" s="2" t="s">
        <v>145</v>
      </c>
      <c r="CF212" s="31" t="s">
        <v>145</v>
      </c>
      <c r="CG212" s="2" t="s">
        <v>145</v>
      </c>
      <c r="CH212" s="2" t="s">
        <v>145</v>
      </c>
      <c r="CI212" s="2" t="s">
        <v>145</v>
      </c>
      <c r="CJ212" s="2" t="s">
        <v>145</v>
      </c>
      <c r="CK212" s="2" t="s">
        <v>145</v>
      </c>
    </row>
    <row r="213" spans="2:102" x14ac:dyDescent="0.25">
      <c r="C213" s="1">
        <v>208</v>
      </c>
      <c r="D213" s="1">
        <v>18</v>
      </c>
      <c r="E213" t="str">
        <f>Tous</f>
        <v>Tous</v>
      </c>
    </row>
    <row r="214" spans="2:102" x14ac:dyDescent="0.25">
      <c r="C214" s="1">
        <v>209</v>
      </c>
      <c r="D214" s="1">
        <v>19</v>
      </c>
      <c r="E214" t="str">
        <f>Si_Evac_sup</f>
        <v>Si le total des débits d’évacuation des espaces humides est supérieur à 40% du total des débits nominaux d’alimentation</v>
      </c>
      <c r="BK214" s="31" t="s">
        <v>145</v>
      </c>
      <c r="BL214" s="2" t="s">
        <v>145</v>
      </c>
      <c r="BM214" s="2" t="s">
        <v>145</v>
      </c>
      <c r="BN214" s="2" t="s">
        <v>145</v>
      </c>
      <c r="BO214" s="2" t="s">
        <v>145</v>
      </c>
      <c r="BP214" s="2" t="s">
        <v>145</v>
      </c>
      <c r="BQ214" s="2" t="s">
        <v>145</v>
      </c>
      <c r="BR214" s="31" t="s">
        <v>145</v>
      </c>
      <c r="BS214" s="2" t="s">
        <v>145</v>
      </c>
      <c r="BT214" s="2" t="s">
        <v>145</v>
      </c>
      <c r="BU214" s="2" t="s">
        <v>145</v>
      </c>
      <c r="BV214" s="2" t="s">
        <v>145</v>
      </c>
      <c r="BW214" s="2" t="s">
        <v>145</v>
      </c>
      <c r="BX214" s="2" t="s">
        <v>145</v>
      </c>
      <c r="CF214" s="31" t="s">
        <v>145</v>
      </c>
      <c r="CG214" s="2" t="s">
        <v>145</v>
      </c>
      <c r="CH214" s="2" t="s">
        <v>145</v>
      </c>
      <c r="CI214" s="2" t="s">
        <v>145</v>
      </c>
      <c r="CJ214" s="2" t="s">
        <v>145</v>
      </c>
      <c r="CK214" s="2" t="s">
        <v>145</v>
      </c>
      <c r="CL214" s="31" t="s">
        <v>145</v>
      </c>
      <c r="CM214" s="2" t="s">
        <v>145</v>
      </c>
      <c r="CN214" s="2" t="s">
        <v>145</v>
      </c>
      <c r="CO214" s="2" t="s">
        <v>145</v>
      </c>
      <c r="CP214" s="2" t="s">
        <v>145</v>
      </c>
      <c r="CQ214" s="2" t="s">
        <v>145</v>
      </c>
    </row>
    <row r="215" spans="2:102" s="10" customFormat="1" x14ac:dyDescent="0.25">
      <c r="B215" s="21">
        <v>12</v>
      </c>
      <c r="C215" s="21">
        <v>210</v>
      </c>
      <c r="D215" s="21">
        <v>1</v>
      </c>
      <c r="E215" s="10" t="str">
        <f>Tous</f>
        <v>Tous</v>
      </c>
      <c r="G215" s="19"/>
      <c r="H215" s="19"/>
      <c r="I215" s="32"/>
      <c r="J215" s="19"/>
      <c r="K215" s="19"/>
      <c r="L215" s="19"/>
      <c r="M215" s="19"/>
      <c r="N215" s="19"/>
      <c r="O215" s="19"/>
      <c r="P215" s="19"/>
      <c r="Q215" s="19"/>
      <c r="R215" s="19"/>
      <c r="S215" s="19"/>
      <c r="T215" s="19"/>
      <c r="U215" s="19"/>
      <c r="V215" s="19"/>
      <c r="W215" s="19"/>
      <c r="X215" s="19"/>
      <c r="Y215" s="19"/>
      <c r="Z215" s="19"/>
      <c r="AA215" s="32"/>
      <c r="AB215" s="19"/>
      <c r="AC215" s="19"/>
      <c r="AD215" s="19"/>
      <c r="AE215" s="19"/>
      <c r="AF215" s="19"/>
      <c r="AG215" s="19"/>
      <c r="AH215" s="19"/>
      <c r="AI215" s="19"/>
      <c r="AJ215" s="19"/>
      <c r="AK215" s="19"/>
      <c r="AL215" s="19"/>
      <c r="AM215" s="19"/>
      <c r="AN215" s="19"/>
      <c r="AO215" s="19"/>
      <c r="AP215" s="19"/>
      <c r="AQ215" s="19"/>
      <c r="AR215" s="19"/>
      <c r="AS215" s="32"/>
      <c r="AT215" s="19"/>
      <c r="AU215" s="19"/>
      <c r="AV215" s="19"/>
      <c r="AW215" s="19"/>
      <c r="AX215" s="19"/>
      <c r="AY215" s="19"/>
      <c r="AZ215" s="19"/>
      <c r="BA215" s="19"/>
      <c r="BB215" s="19"/>
      <c r="BC215" s="19"/>
      <c r="BD215" s="19"/>
      <c r="BE215" s="19"/>
      <c r="BF215" s="19"/>
      <c r="BG215" s="19"/>
      <c r="BH215" s="19"/>
      <c r="BI215" s="19"/>
      <c r="BJ215" s="19"/>
      <c r="BK215" s="32"/>
      <c r="BL215" s="19"/>
      <c r="BM215" s="19"/>
      <c r="BN215" s="19"/>
      <c r="BO215" s="19"/>
      <c r="BP215" s="19"/>
      <c r="BQ215" s="19"/>
      <c r="BR215" s="32"/>
      <c r="BS215" s="19"/>
      <c r="BT215" s="19"/>
      <c r="BU215" s="19"/>
      <c r="BV215" s="19"/>
      <c r="BW215" s="19"/>
      <c r="BX215" s="19"/>
      <c r="BY215" s="32"/>
      <c r="BZ215" s="19"/>
      <c r="CA215" s="19"/>
      <c r="CB215" s="19"/>
      <c r="CC215" s="19"/>
      <c r="CD215" s="19"/>
      <c r="CE215" s="19"/>
      <c r="CF215" s="32"/>
      <c r="CG215" s="19"/>
      <c r="CH215" s="19"/>
      <c r="CI215" s="19"/>
      <c r="CJ215" s="19"/>
      <c r="CK215" s="19"/>
      <c r="CL215" s="32"/>
      <c r="CM215" s="19"/>
      <c r="CN215" s="19"/>
      <c r="CO215" s="19"/>
      <c r="CP215" s="19"/>
      <c r="CQ215" s="19"/>
      <c r="CR215" s="32"/>
      <c r="CS215" s="19"/>
      <c r="CT215" s="19"/>
      <c r="CU215" s="19"/>
      <c r="CV215" s="19"/>
      <c r="CW215" s="19"/>
      <c r="CX215" s="50"/>
    </row>
    <row r="216" spans="2:102" x14ac:dyDescent="0.25">
      <c r="C216" s="1">
        <v>211</v>
      </c>
      <c r="D216" s="1">
        <v>2</v>
      </c>
      <c r="E216" t="str">
        <f>Tous</f>
        <v>Tous</v>
      </c>
      <c r="O216" s="16"/>
      <c r="P216" s="16"/>
      <c r="Q216" s="16"/>
      <c r="R216" s="16"/>
      <c r="S216" s="16"/>
      <c r="T216" s="16"/>
      <c r="U216" s="16"/>
      <c r="V216" s="16"/>
      <c r="W216" s="16"/>
      <c r="X216" s="16"/>
      <c r="AG216" s="16"/>
      <c r="AH216" s="16"/>
      <c r="AI216" s="16"/>
      <c r="AJ216" s="16"/>
      <c r="AK216" s="16"/>
      <c r="AL216" s="16"/>
      <c r="AM216" s="16"/>
      <c r="AN216" s="16"/>
      <c r="AO216" s="16"/>
      <c r="AP216" s="16"/>
      <c r="AY216" s="16"/>
      <c r="AZ216" s="16"/>
      <c r="BA216" s="16"/>
      <c r="BB216" s="16"/>
      <c r="BC216" s="16"/>
      <c r="BD216" s="16"/>
      <c r="BE216" s="16"/>
      <c r="BF216" s="16"/>
      <c r="BG216" s="16"/>
      <c r="BH216" s="16"/>
    </row>
    <row r="217" spans="2:102" x14ac:dyDescent="0.25">
      <c r="C217" s="1">
        <v>212</v>
      </c>
      <c r="D217" s="1">
        <v>3</v>
      </c>
      <c r="E217" t="str">
        <f>Tous</f>
        <v>Tous</v>
      </c>
    </row>
    <row r="218" spans="2:102" x14ac:dyDescent="0.25">
      <c r="C218" s="1">
        <v>213</v>
      </c>
      <c r="D218" s="1">
        <v>4</v>
      </c>
      <c r="E218" t="str">
        <f>Tous</f>
        <v>Tous</v>
      </c>
    </row>
    <row r="219" spans="2:102" x14ac:dyDescent="0.25">
      <c r="C219" s="1">
        <v>214</v>
      </c>
      <c r="D219" s="1">
        <v>5</v>
      </c>
      <c r="E219" t="str">
        <f>Tous</f>
        <v>Tous</v>
      </c>
    </row>
    <row r="220" spans="2:102" x14ac:dyDescent="0.25">
      <c r="C220" s="1">
        <v>215</v>
      </c>
      <c r="D220" s="1">
        <v>6</v>
      </c>
      <c r="E220" t="str">
        <f>H_Pas_db</f>
        <v>Espaces humides qui ne sont pas en détection basse</v>
      </c>
      <c r="G220" s="2" t="s">
        <v>145</v>
      </c>
      <c r="I220" s="31" t="s">
        <v>145</v>
      </c>
      <c r="J220" s="16" t="s">
        <v>145</v>
      </c>
      <c r="K220" s="16" t="s">
        <v>145</v>
      </c>
      <c r="L220" s="16" t="s">
        <v>145</v>
      </c>
      <c r="M220" s="16" t="s">
        <v>145</v>
      </c>
      <c r="N220" s="16" t="s">
        <v>145</v>
      </c>
      <c r="O220" s="2" t="s">
        <v>145</v>
      </c>
      <c r="P220" s="2" t="s">
        <v>145</v>
      </c>
      <c r="Q220" s="2" t="s">
        <v>145</v>
      </c>
      <c r="R220" s="2" t="s">
        <v>145</v>
      </c>
      <c r="S220" s="2" t="s">
        <v>145</v>
      </c>
      <c r="T220" s="2" t="s">
        <v>145</v>
      </c>
      <c r="U220" s="2" t="s">
        <v>145</v>
      </c>
      <c r="V220" s="2" t="s">
        <v>145</v>
      </c>
      <c r="W220" s="2" t="s">
        <v>145</v>
      </c>
      <c r="X220" s="2" t="s">
        <v>145</v>
      </c>
      <c r="Y220" s="2" t="s">
        <v>145</v>
      </c>
      <c r="Z220" s="2" t="s">
        <v>145</v>
      </c>
      <c r="BK220" s="31" t="s">
        <v>145</v>
      </c>
      <c r="BL220" s="2" t="s">
        <v>145</v>
      </c>
      <c r="BM220" s="2" t="s">
        <v>145</v>
      </c>
      <c r="BN220" s="2" t="s">
        <v>145</v>
      </c>
      <c r="BO220" s="2" t="s">
        <v>145</v>
      </c>
      <c r="BP220" s="2" t="s">
        <v>145</v>
      </c>
      <c r="BQ220" s="2" t="s">
        <v>145</v>
      </c>
      <c r="CF220" s="31" t="s">
        <v>145</v>
      </c>
      <c r="CG220" s="2" t="s">
        <v>145</v>
      </c>
      <c r="CH220" s="2" t="s">
        <v>145</v>
      </c>
      <c r="CI220" s="2" t="s">
        <v>145</v>
      </c>
      <c r="CJ220" s="2" t="s">
        <v>145</v>
      </c>
      <c r="CK220" s="2" t="s">
        <v>145</v>
      </c>
    </row>
    <row r="221" spans="2:102" x14ac:dyDescent="0.25">
      <c r="C221" s="1">
        <v>216</v>
      </c>
      <c r="D221" s="1">
        <v>7</v>
      </c>
      <c r="E221" t="str">
        <f>Tous</f>
        <v>Tous</v>
      </c>
      <c r="H221" s="2" t="s">
        <v>145</v>
      </c>
      <c r="AA221" s="36" t="s">
        <v>145</v>
      </c>
      <c r="AB221" s="260" t="s">
        <v>145</v>
      </c>
      <c r="AC221" s="260" t="s">
        <v>145</v>
      </c>
      <c r="AD221" s="260" t="s">
        <v>145</v>
      </c>
      <c r="AE221" s="260" t="s">
        <v>145</v>
      </c>
      <c r="AF221" s="260" t="s">
        <v>145</v>
      </c>
      <c r="AG221" s="37" t="s">
        <v>145</v>
      </c>
      <c r="AH221" s="37" t="s">
        <v>145</v>
      </c>
      <c r="AI221" s="37" t="s">
        <v>145</v>
      </c>
      <c r="AJ221" s="37" t="s">
        <v>145</v>
      </c>
      <c r="AK221" s="37" t="s">
        <v>145</v>
      </c>
      <c r="AL221" s="37" t="s">
        <v>145</v>
      </c>
      <c r="AM221" s="37" t="s">
        <v>145</v>
      </c>
      <c r="AN221" s="37" t="s">
        <v>145</v>
      </c>
      <c r="AO221" s="37" t="s">
        <v>145</v>
      </c>
      <c r="AP221" s="37" t="s">
        <v>145</v>
      </c>
      <c r="AQ221" s="37" t="s">
        <v>145</v>
      </c>
      <c r="AR221" s="37" t="s">
        <v>145</v>
      </c>
      <c r="BR221" s="31" t="s">
        <v>145</v>
      </c>
      <c r="BS221" s="2" t="s">
        <v>145</v>
      </c>
      <c r="BT221" s="2" t="s">
        <v>145</v>
      </c>
      <c r="BU221" s="2" t="s">
        <v>145</v>
      </c>
      <c r="BV221" s="2" t="s">
        <v>145</v>
      </c>
      <c r="BW221" s="2" t="s">
        <v>145</v>
      </c>
      <c r="BX221" s="2" t="s">
        <v>145</v>
      </c>
      <c r="CL221" s="31" t="s">
        <v>145</v>
      </c>
      <c r="CM221" s="2" t="s">
        <v>145</v>
      </c>
      <c r="CN221" s="2" t="s">
        <v>145</v>
      </c>
      <c r="CO221" s="2" t="s">
        <v>145</v>
      </c>
      <c r="CP221" s="2" t="s">
        <v>145</v>
      </c>
      <c r="CQ221" s="2" t="s">
        <v>145</v>
      </c>
    </row>
    <row r="222" spans="2:102" x14ac:dyDescent="0.25">
      <c r="C222" s="1">
        <v>217</v>
      </c>
      <c r="D222" s="1">
        <v>8</v>
      </c>
      <c r="E222" t="str">
        <f>Tous</f>
        <v>Tous</v>
      </c>
      <c r="BK222" s="36" t="s">
        <v>145</v>
      </c>
      <c r="BL222" s="37" t="s">
        <v>145</v>
      </c>
      <c r="BM222" s="37" t="s">
        <v>145</v>
      </c>
      <c r="BN222" s="37" t="s">
        <v>145</v>
      </c>
      <c r="BO222" s="37" t="s">
        <v>145</v>
      </c>
      <c r="BP222" s="37" t="s">
        <v>145</v>
      </c>
      <c r="BQ222" s="37" t="s">
        <v>145</v>
      </c>
      <c r="BR222" s="36" t="s">
        <v>145</v>
      </c>
      <c r="BS222" s="37" t="s">
        <v>145</v>
      </c>
      <c r="BT222" s="37" t="s">
        <v>145</v>
      </c>
      <c r="BU222" s="37" t="s">
        <v>145</v>
      </c>
      <c r="BV222" s="37" t="s">
        <v>145</v>
      </c>
      <c r="BW222" s="37" t="s">
        <v>145</v>
      </c>
      <c r="BX222" s="37" t="s">
        <v>145</v>
      </c>
      <c r="CF222" s="36" t="s">
        <v>145</v>
      </c>
      <c r="CG222" s="37" t="s">
        <v>145</v>
      </c>
      <c r="CH222" s="37" t="s">
        <v>145</v>
      </c>
      <c r="CI222" s="37" t="s">
        <v>145</v>
      </c>
      <c r="CJ222" s="37" t="s">
        <v>145</v>
      </c>
      <c r="CK222" s="37" t="s">
        <v>145</v>
      </c>
      <c r="CL222" s="36" t="s">
        <v>145</v>
      </c>
      <c r="CM222" s="37" t="s">
        <v>145</v>
      </c>
      <c r="CN222" s="37" t="s">
        <v>145</v>
      </c>
      <c r="CO222" s="37" t="s">
        <v>145</v>
      </c>
      <c r="CP222" s="37" t="s">
        <v>145</v>
      </c>
      <c r="CQ222" s="37" t="s">
        <v>145</v>
      </c>
    </row>
    <row r="223" spans="2:102" x14ac:dyDescent="0.25">
      <c r="C223" s="1">
        <v>218</v>
      </c>
      <c r="D223" s="1">
        <v>9</v>
      </c>
      <c r="E223" t="str">
        <f>H_db</f>
        <v>Espace humide en détection basse</v>
      </c>
      <c r="I223" s="31" t="s">
        <v>145</v>
      </c>
      <c r="J223" s="16" t="s">
        <v>145</v>
      </c>
      <c r="K223" s="16" t="s">
        <v>145</v>
      </c>
      <c r="L223" s="16" t="s">
        <v>145</v>
      </c>
      <c r="M223" s="16" t="s">
        <v>145</v>
      </c>
      <c r="N223" s="16" t="s">
        <v>145</v>
      </c>
      <c r="O223" s="2" t="s">
        <v>145</v>
      </c>
      <c r="P223" s="2" t="s">
        <v>145</v>
      </c>
      <c r="Q223" s="2" t="s">
        <v>145</v>
      </c>
      <c r="R223" s="2" t="s">
        <v>145</v>
      </c>
      <c r="S223" s="2" t="s">
        <v>145</v>
      </c>
      <c r="T223" s="2" t="s">
        <v>145</v>
      </c>
      <c r="U223" s="2" t="s">
        <v>145</v>
      </c>
      <c r="V223" s="2" t="s">
        <v>145</v>
      </c>
      <c r="W223" s="2" t="s">
        <v>145</v>
      </c>
      <c r="X223" s="2" t="s">
        <v>145</v>
      </c>
      <c r="Y223" s="2" t="s">
        <v>145</v>
      </c>
      <c r="Z223" s="2" t="s">
        <v>145</v>
      </c>
      <c r="BK223" s="31" t="s">
        <v>145</v>
      </c>
      <c r="BL223" s="2" t="s">
        <v>145</v>
      </c>
      <c r="BM223" s="2" t="s">
        <v>145</v>
      </c>
      <c r="BN223" s="2" t="s">
        <v>145</v>
      </c>
      <c r="BO223" s="2" t="s">
        <v>145</v>
      </c>
      <c r="BP223" s="2" t="s">
        <v>145</v>
      </c>
      <c r="BQ223" s="2" t="s">
        <v>145</v>
      </c>
      <c r="CF223" s="31" t="s">
        <v>145</v>
      </c>
      <c r="CG223" s="2" t="s">
        <v>145</v>
      </c>
      <c r="CH223" s="2" t="s">
        <v>145</v>
      </c>
      <c r="CI223" s="2" t="s">
        <v>145</v>
      </c>
      <c r="CJ223" s="2" t="s">
        <v>145</v>
      </c>
      <c r="CK223" s="2" t="s">
        <v>145</v>
      </c>
    </row>
    <row r="224" spans="2:102" x14ac:dyDescent="0.25">
      <c r="C224" s="1">
        <v>219</v>
      </c>
      <c r="D224" s="1">
        <v>10</v>
      </c>
      <c r="E224" t="str">
        <f>Tous</f>
        <v>Tous</v>
      </c>
    </row>
    <row r="225" spans="2:102" x14ac:dyDescent="0.25">
      <c r="C225" s="1">
        <v>220</v>
      </c>
      <c r="D225" s="1">
        <v>11</v>
      </c>
      <c r="E225" t="str">
        <f>H_db</f>
        <v>Espace humide en détection basse</v>
      </c>
      <c r="G225" s="2" t="s">
        <v>145</v>
      </c>
    </row>
    <row r="226" spans="2:102" x14ac:dyDescent="0.25">
      <c r="C226" s="1">
        <v>221</v>
      </c>
      <c r="D226" s="1">
        <v>12</v>
      </c>
      <c r="E226" t="str">
        <f>Tous</f>
        <v>Tous</v>
      </c>
    </row>
    <row r="227" spans="2:102" x14ac:dyDescent="0.25">
      <c r="C227" s="1">
        <v>222</v>
      </c>
      <c r="D227" s="1">
        <v>13</v>
      </c>
      <c r="J227" s="16" t="str">
        <f>S_zj</f>
        <v>Espaces secs de la zone jour</v>
      </c>
      <c r="M227" s="16" t="str">
        <f>S_zj</f>
        <v>Espaces secs de la zone jour</v>
      </c>
      <c r="N227" s="16" t="str">
        <f>S_zj</f>
        <v>Espaces secs de la zone jour</v>
      </c>
      <c r="O227" s="16"/>
      <c r="P227" s="16"/>
      <c r="Q227" s="16"/>
      <c r="R227" s="16"/>
      <c r="S227" s="16"/>
      <c r="T227" s="16"/>
      <c r="U227" s="16" t="str">
        <f>S_zj</f>
        <v>Espaces secs de la zone jour</v>
      </c>
      <c r="V227" s="16" t="str">
        <f>S_zj</f>
        <v>Espaces secs de la zone jour</v>
      </c>
      <c r="W227" s="16" t="str">
        <f>S_zj</f>
        <v>Espaces secs de la zone jour</v>
      </c>
      <c r="X227" s="16" t="str">
        <f>S_zj</f>
        <v>Espaces secs de la zone jour</v>
      </c>
      <c r="AB227" s="16" t="str">
        <f>S_zj</f>
        <v>Espaces secs de la zone jour</v>
      </c>
      <c r="AE227" s="16" t="str">
        <f>S_zj</f>
        <v>Espaces secs de la zone jour</v>
      </c>
      <c r="AF227" s="16" t="str">
        <f>S_zj</f>
        <v>Espaces secs de la zone jour</v>
      </c>
      <c r="AG227" s="16"/>
      <c r="AH227" s="16"/>
      <c r="AI227" s="16"/>
      <c r="AJ227" s="16"/>
      <c r="AK227" s="16"/>
      <c r="AL227" s="16"/>
      <c r="AM227" s="16" t="str">
        <f>S_zj</f>
        <v>Espaces secs de la zone jour</v>
      </c>
      <c r="AN227" s="16" t="str">
        <f>S_zj</f>
        <v>Espaces secs de la zone jour</v>
      </c>
      <c r="AO227" s="16" t="str">
        <f>S_zj</f>
        <v>Espaces secs de la zone jour</v>
      </c>
      <c r="AP227" s="16" t="str">
        <f>S_zj</f>
        <v>Espaces secs de la zone jour</v>
      </c>
      <c r="BK227" s="31" t="str">
        <f>Si_Evac_inf</f>
        <v>Si le total des débits d’évacuation des espaces humides est égal ou inférieur à 40% du total des débits nominaux d’alimentation</v>
      </c>
      <c r="BR227" s="31" t="str">
        <f>Si_Evac_inf</f>
        <v>Si le total des débits d’évacuation des espaces humides est égal ou inférieur à 40% du total des débits nominaux d’alimentation</v>
      </c>
      <c r="CF227" s="31" t="str">
        <f>Si_Evac_inf</f>
        <v>Si le total des débits d’évacuation des espaces humides est égal ou inférieur à 40% du total des débits nominaux d’alimentation</v>
      </c>
      <c r="CL227" s="31" t="str">
        <f>Si_Evac_inf</f>
        <v>Si le total des débits d’évacuation des espaces humides est égal ou inférieur à 40% du total des débits nominaux d’alimentation</v>
      </c>
    </row>
    <row r="228" spans="2:102" x14ac:dyDescent="0.25">
      <c r="C228" s="1">
        <v>223</v>
      </c>
      <c r="D228" s="1">
        <v>14</v>
      </c>
      <c r="E228" t="str">
        <f>Si_Evac_inf</f>
        <v>Si le total des débits d’évacuation des espaces humides est égal ou inférieur à 40% du total des débits nominaux d’alimentation</v>
      </c>
      <c r="BL228" s="2" t="s">
        <v>145</v>
      </c>
      <c r="BO228" s="2" t="s">
        <v>145</v>
      </c>
      <c r="BS228" s="2" t="s">
        <v>145</v>
      </c>
      <c r="BV228" s="2" t="s">
        <v>145</v>
      </c>
      <c r="CG228" s="2" t="s">
        <v>145</v>
      </c>
      <c r="CJ228" s="2" t="s">
        <v>145</v>
      </c>
      <c r="CM228" s="2" t="s">
        <v>145</v>
      </c>
      <c r="CP228" s="2" t="s">
        <v>145</v>
      </c>
    </row>
    <row r="229" spans="2:102" x14ac:dyDescent="0.25">
      <c r="C229" s="1">
        <v>224</v>
      </c>
      <c r="D229" s="1">
        <v>15</v>
      </c>
      <c r="E229" t="str">
        <f>Si_Evac_inf</f>
        <v>Si le total des débits d’évacuation des espaces humides est égal ou inférieur à 40% du total des débits nominaux d’alimentation</v>
      </c>
      <c r="BM229" s="2" t="s">
        <v>145</v>
      </c>
      <c r="BN229" s="2" t="s">
        <v>145</v>
      </c>
      <c r="BP229" s="2" t="s">
        <v>145</v>
      </c>
      <c r="BQ229" s="2" t="s">
        <v>145</v>
      </c>
      <c r="BT229" s="2" t="s">
        <v>145</v>
      </c>
      <c r="BU229" s="2" t="s">
        <v>145</v>
      </c>
      <c r="BW229" s="2" t="s">
        <v>145</v>
      </c>
      <c r="BX229" s="2" t="s">
        <v>145</v>
      </c>
      <c r="CH229" s="2" t="s">
        <v>145</v>
      </c>
      <c r="CI229" s="2" t="s">
        <v>145</v>
      </c>
      <c r="CK229" s="2" t="s">
        <v>145</v>
      </c>
      <c r="CN229" s="2" t="s">
        <v>145</v>
      </c>
      <c r="CO229" s="2" t="s">
        <v>145</v>
      </c>
      <c r="CQ229" s="2" t="s">
        <v>145</v>
      </c>
    </row>
    <row r="230" spans="2:102" x14ac:dyDescent="0.25">
      <c r="C230" s="1">
        <v>225</v>
      </c>
      <c r="D230" s="1">
        <v>16</v>
      </c>
      <c r="E230" t="str">
        <f>Tous</f>
        <v>Tous</v>
      </c>
      <c r="I230" s="36" t="s">
        <v>145</v>
      </c>
      <c r="J230" s="260" t="s">
        <v>145</v>
      </c>
      <c r="K230" s="260" t="s">
        <v>145</v>
      </c>
      <c r="L230" s="260" t="s">
        <v>145</v>
      </c>
      <c r="M230" s="260" t="s">
        <v>145</v>
      </c>
      <c r="N230" s="260" t="s">
        <v>145</v>
      </c>
      <c r="O230" s="37" t="s">
        <v>145</v>
      </c>
      <c r="P230" s="37" t="s">
        <v>145</v>
      </c>
      <c r="Q230" s="37" t="s">
        <v>145</v>
      </c>
      <c r="R230" s="37" t="s">
        <v>145</v>
      </c>
      <c r="S230" s="37" t="s">
        <v>145</v>
      </c>
      <c r="T230" s="37" t="s">
        <v>145</v>
      </c>
      <c r="U230" s="37" t="s">
        <v>145</v>
      </c>
      <c r="V230" s="37" t="s">
        <v>145</v>
      </c>
      <c r="W230" s="37" t="s">
        <v>145</v>
      </c>
      <c r="X230" s="37" t="s">
        <v>145</v>
      </c>
      <c r="Y230" s="37" t="s">
        <v>145</v>
      </c>
      <c r="Z230" s="37" t="s">
        <v>145</v>
      </c>
      <c r="AA230" s="31" t="s">
        <v>145</v>
      </c>
      <c r="AB230" s="16" t="s">
        <v>145</v>
      </c>
      <c r="AC230" s="16" t="s">
        <v>145</v>
      </c>
      <c r="AD230" s="16" t="s">
        <v>145</v>
      </c>
      <c r="AE230" s="16" t="s">
        <v>145</v>
      </c>
      <c r="AF230" s="16" t="s">
        <v>145</v>
      </c>
      <c r="AG230" s="2" t="s">
        <v>145</v>
      </c>
      <c r="AH230" s="2" t="s">
        <v>145</v>
      </c>
      <c r="AI230" s="2" t="s">
        <v>145</v>
      </c>
      <c r="AJ230" s="2" t="s">
        <v>145</v>
      </c>
      <c r="AK230" s="2" t="s">
        <v>145</v>
      </c>
      <c r="AL230" s="2" t="s">
        <v>145</v>
      </c>
      <c r="AM230" s="2" t="s">
        <v>145</v>
      </c>
      <c r="AN230" s="2" t="s">
        <v>145</v>
      </c>
      <c r="AO230" s="2" t="s">
        <v>145</v>
      </c>
      <c r="AP230" s="2" t="s">
        <v>145</v>
      </c>
      <c r="AQ230" s="2" t="s">
        <v>145</v>
      </c>
      <c r="AR230" s="2" t="s">
        <v>145</v>
      </c>
    </row>
    <row r="231" spans="2:102" x14ac:dyDescent="0.25">
      <c r="C231" s="1">
        <v>226</v>
      </c>
      <c r="D231" s="1">
        <v>17</v>
      </c>
      <c r="E231" t="str">
        <f>H_db</f>
        <v>Espace humide en détection basse</v>
      </c>
      <c r="G231" s="2" t="s">
        <v>145</v>
      </c>
      <c r="I231" s="31" t="s">
        <v>145</v>
      </c>
      <c r="J231" s="16" t="s">
        <v>145</v>
      </c>
      <c r="K231" s="16" t="s">
        <v>145</v>
      </c>
      <c r="L231" s="16" t="s">
        <v>145</v>
      </c>
      <c r="M231" s="16" t="s">
        <v>145</v>
      </c>
      <c r="N231" s="16" t="s">
        <v>145</v>
      </c>
      <c r="O231" s="2" t="s">
        <v>145</v>
      </c>
      <c r="P231" s="2" t="s">
        <v>145</v>
      </c>
      <c r="Q231" s="2" t="s">
        <v>145</v>
      </c>
      <c r="R231" s="2" t="s">
        <v>145</v>
      </c>
      <c r="S231" s="2" t="s">
        <v>145</v>
      </c>
      <c r="T231" s="2" t="s">
        <v>145</v>
      </c>
      <c r="U231" s="2" t="s">
        <v>145</v>
      </c>
      <c r="V231" s="2" t="s">
        <v>145</v>
      </c>
      <c r="W231" s="2" t="s">
        <v>145</v>
      </c>
      <c r="X231" s="2" t="s">
        <v>145</v>
      </c>
      <c r="Y231" s="2" t="s">
        <v>145</v>
      </c>
      <c r="Z231" s="2" t="s">
        <v>145</v>
      </c>
      <c r="BK231" s="31" t="s">
        <v>145</v>
      </c>
      <c r="BL231" s="2" t="s">
        <v>145</v>
      </c>
      <c r="BM231" s="2" t="s">
        <v>145</v>
      </c>
      <c r="BN231" s="2" t="s">
        <v>145</v>
      </c>
      <c r="BO231" s="2" t="s">
        <v>145</v>
      </c>
      <c r="BP231" s="2" t="s">
        <v>145</v>
      </c>
      <c r="BQ231" s="2" t="s">
        <v>145</v>
      </c>
      <c r="CF231" s="31" t="s">
        <v>145</v>
      </c>
      <c r="CG231" s="2" t="s">
        <v>145</v>
      </c>
      <c r="CH231" s="2" t="s">
        <v>145</v>
      </c>
      <c r="CI231" s="2" t="s">
        <v>145</v>
      </c>
      <c r="CJ231" s="2" t="s">
        <v>145</v>
      </c>
      <c r="CK231" s="2" t="s">
        <v>145</v>
      </c>
    </row>
    <row r="232" spans="2:102" x14ac:dyDescent="0.25">
      <c r="C232" s="1">
        <v>227</v>
      </c>
      <c r="D232" s="1">
        <v>18</v>
      </c>
      <c r="E232" t="str">
        <f>Tous</f>
        <v>Tous</v>
      </c>
    </row>
    <row r="233" spans="2:102" x14ac:dyDescent="0.25">
      <c r="C233" s="1">
        <v>228</v>
      </c>
      <c r="D233" s="1">
        <v>19</v>
      </c>
      <c r="E233" t="str">
        <f>Si_Evac_sup</f>
        <v>Si le total des débits d’évacuation des espaces humides est supérieur à 40% du total des débits nominaux d’alimentation</v>
      </c>
      <c r="BK233" s="31" t="s">
        <v>145</v>
      </c>
      <c r="BL233" s="2" t="s">
        <v>145</v>
      </c>
      <c r="BM233" s="2" t="s">
        <v>145</v>
      </c>
      <c r="BN233" s="2" t="s">
        <v>145</v>
      </c>
      <c r="BO233" s="2" t="s">
        <v>145</v>
      </c>
      <c r="BP233" s="2" t="s">
        <v>145</v>
      </c>
      <c r="BQ233" s="2" t="s">
        <v>145</v>
      </c>
      <c r="BR233" s="31" t="s">
        <v>145</v>
      </c>
      <c r="BS233" s="2" t="s">
        <v>145</v>
      </c>
      <c r="BT233" s="2" t="s">
        <v>145</v>
      </c>
      <c r="BU233" s="2" t="s">
        <v>145</v>
      </c>
      <c r="BV233" s="2" t="s">
        <v>145</v>
      </c>
      <c r="BW233" s="2" t="s">
        <v>145</v>
      </c>
      <c r="BX233" s="2" t="s">
        <v>145</v>
      </c>
      <c r="CF233" s="31" t="s">
        <v>145</v>
      </c>
      <c r="CG233" s="2" t="s">
        <v>145</v>
      </c>
      <c r="CH233" s="2" t="s">
        <v>145</v>
      </c>
      <c r="CI233" s="2" t="s">
        <v>145</v>
      </c>
      <c r="CJ233" s="2" t="s">
        <v>145</v>
      </c>
      <c r="CK233" s="2" t="s">
        <v>145</v>
      </c>
      <c r="CL233" s="31" t="s">
        <v>145</v>
      </c>
      <c r="CM233" s="2" t="s">
        <v>145</v>
      </c>
      <c r="CN233" s="2" t="s">
        <v>145</v>
      </c>
      <c r="CO233" s="2" t="s">
        <v>145</v>
      </c>
      <c r="CP233" s="2" t="s">
        <v>145</v>
      </c>
      <c r="CQ233" s="2" t="s">
        <v>145</v>
      </c>
    </row>
    <row r="234" spans="2:102" s="10" customFormat="1" x14ac:dyDescent="0.25">
      <c r="B234" s="21">
        <v>13</v>
      </c>
      <c r="C234" s="21">
        <v>229</v>
      </c>
      <c r="D234" s="21">
        <v>1</v>
      </c>
      <c r="E234" s="10" t="str">
        <f>Tous</f>
        <v>Tous</v>
      </c>
      <c r="G234" s="19"/>
      <c r="H234" s="19"/>
      <c r="I234" s="32"/>
      <c r="J234" s="19"/>
      <c r="K234" s="19"/>
      <c r="L234" s="19"/>
      <c r="M234" s="19"/>
      <c r="N234" s="19"/>
      <c r="O234" s="19"/>
      <c r="P234" s="19"/>
      <c r="Q234" s="19"/>
      <c r="R234" s="19"/>
      <c r="S234" s="19"/>
      <c r="T234" s="19"/>
      <c r="U234" s="19"/>
      <c r="V234" s="19"/>
      <c r="W234" s="19"/>
      <c r="X234" s="19"/>
      <c r="Y234" s="19"/>
      <c r="Z234" s="19"/>
      <c r="AA234" s="32"/>
      <c r="AB234" s="19"/>
      <c r="AC234" s="19"/>
      <c r="AD234" s="19"/>
      <c r="AE234" s="19"/>
      <c r="AF234" s="19"/>
      <c r="AG234" s="19"/>
      <c r="AH234" s="19"/>
      <c r="AI234" s="19"/>
      <c r="AJ234" s="19"/>
      <c r="AK234" s="19"/>
      <c r="AL234" s="19"/>
      <c r="AM234" s="19"/>
      <c r="AN234" s="19"/>
      <c r="AO234" s="19"/>
      <c r="AP234" s="19"/>
      <c r="AQ234" s="19"/>
      <c r="AR234" s="19"/>
      <c r="AS234" s="32"/>
      <c r="AT234" s="19"/>
      <c r="AU234" s="19"/>
      <c r="AV234" s="19"/>
      <c r="AW234" s="19"/>
      <c r="AX234" s="19"/>
      <c r="AY234" s="19"/>
      <c r="AZ234" s="19"/>
      <c r="BA234" s="19"/>
      <c r="BB234" s="19"/>
      <c r="BC234" s="19"/>
      <c r="BD234" s="19"/>
      <c r="BE234" s="19"/>
      <c r="BF234" s="19"/>
      <c r="BG234" s="19"/>
      <c r="BH234" s="19"/>
      <c r="BI234" s="19"/>
      <c r="BJ234" s="19"/>
      <c r="BK234" s="32"/>
      <c r="BL234" s="19"/>
      <c r="BM234" s="19"/>
      <c r="BN234" s="19"/>
      <c r="BO234" s="19"/>
      <c r="BP234" s="19"/>
      <c r="BQ234" s="19"/>
      <c r="BR234" s="32"/>
      <c r="BS234" s="19"/>
      <c r="BT234" s="19"/>
      <c r="BU234" s="19"/>
      <c r="BV234" s="19"/>
      <c r="BW234" s="19"/>
      <c r="BX234" s="19"/>
      <c r="BY234" s="32"/>
      <c r="BZ234" s="19"/>
      <c r="CA234" s="19"/>
      <c r="CB234" s="19"/>
      <c r="CC234" s="19"/>
      <c r="CD234" s="19"/>
      <c r="CE234" s="19"/>
      <c r="CF234" s="32"/>
      <c r="CG234" s="19"/>
      <c r="CH234" s="19"/>
      <c r="CI234" s="19"/>
      <c r="CJ234" s="19"/>
      <c r="CK234" s="19"/>
      <c r="CL234" s="32"/>
      <c r="CM234" s="19"/>
      <c r="CN234" s="19"/>
      <c r="CO234" s="19"/>
      <c r="CP234" s="19"/>
      <c r="CQ234" s="19"/>
      <c r="CR234" s="32"/>
      <c r="CS234" s="19"/>
      <c r="CT234" s="19"/>
      <c r="CU234" s="19"/>
      <c r="CV234" s="19"/>
      <c r="CW234" s="19"/>
      <c r="CX234" s="50"/>
    </row>
    <row r="235" spans="2:102" x14ac:dyDescent="0.25">
      <c r="C235" s="1">
        <v>230</v>
      </c>
      <c r="D235" s="1">
        <v>2</v>
      </c>
      <c r="E235" t="str">
        <f>Tous</f>
        <v>Tous</v>
      </c>
      <c r="O235" s="16"/>
      <c r="P235" s="16"/>
      <c r="Q235" s="16"/>
      <c r="R235" s="16"/>
      <c r="S235" s="16"/>
      <c r="T235" s="16"/>
      <c r="U235" s="16"/>
      <c r="V235" s="16"/>
      <c r="W235" s="16"/>
      <c r="X235" s="16"/>
      <c r="AG235" s="16"/>
      <c r="AH235" s="16"/>
      <c r="AI235" s="16"/>
      <c r="AJ235" s="16"/>
      <c r="AK235" s="16"/>
      <c r="AL235" s="16"/>
      <c r="AM235" s="16"/>
      <c r="AN235" s="16"/>
      <c r="AO235" s="16"/>
      <c r="AP235" s="16"/>
      <c r="AY235" s="16"/>
      <c r="AZ235" s="16"/>
      <c r="BA235" s="16"/>
      <c r="BB235" s="16"/>
      <c r="BC235" s="16"/>
      <c r="BD235" s="16"/>
      <c r="BE235" s="16"/>
      <c r="BF235" s="16"/>
      <c r="BG235" s="16"/>
      <c r="BH235" s="16"/>
    </row>
    <row r="236" spans="2:102" x14ac:dyDescent="0.25">
      <c r="C236" s="1">
        <v>231</v>
      </c>
      <c r="D236" s="1">
        <v>3</v>
      </c>
      <c r="E236" t="str">
        <f>Tous</f>
        <v>Tous</v>
      </c>
    </row>
    <row r="237" spans="2:102" x14ac:dyDescent="0.25">
      <c r="C237" s="1">
        <v>232</v>
      </c>
      <c r="D237" s="1">
        <v>4</v>
      </c>
      <c r="E237" t="str">
        <f>Tous</f>
        <v>Tous</v>
      </c>
    </row>
    <row r="238" spans="2:102" x14ac:dyDescent="0.25">
      <c r="C238" s="1">
        <v>233</v>
      </c>
      <c r="D238" s="1">
        <v>5</v>
      </c>
      <c r="E238" t="str">
        <f>Tous</f>
        <v>Tous</v>
      </c>
    </row>
    <row r="239" spans="2:102" x14ac:dyDescent="0.25">
      <c r="C239" s="1">
        <v>234</v>
      </c>
      <c r="D239" s="1">
        <v>6</v>
      </c>
      <c r="E239" t="str">
        <f>H_Pas_db</f>
        <v>Espaces humides qui ne sont pas en détection basse</v>
      </c>
      <c r="G239" s="2" t="s">
        <v>145</v>
      </c>
      <c r="I239" s="31" t="s">
        <v>145</v>
      </c>
      <c r="J239" s="16" t="s">
        <v>145</v>
      </c>
      <c r="K239" s="16" t="s">
        <v>145</v>
      </c>
      <c r="L239" s="16" t="s">
        <v>145</v>
      </c>
      <c r="M239" s="16" t="s">
        <v>145</v>
      </c>
      <c r="N239" s="16" t="s">
        <v>145</v>
      </c>
      <c r="O239" s="2" t="s">
        <v>145</v>
      </c>
      <c r="P239" s="2" t="s">
        <v>145</v>
      </c>
      <c r="Q239" s="2" t="s">
        <v>145</v>
      </c>
      <c r="R239" s="2" t="s">
        <v>145</v>
      </c>
      <c r="S239" s="2" t="s">
        <v>145</v>
      </c>
      <c r="T239" s="2" t="s">
        <v>145</v>
      </c>
      <c r="U239" s="2" t="s">
        <v>145</v>
      </c>
      <c r="V239" s="2" t="s">
        <v>145</v>
      </c>
      <c r="W239" s="2" t="s">
        <v>145</v>
      </c>
      <c r="X239" s="2" t="s">
        <v>145</v>
      </c>
      <c r="Y239" s="2" t="s">
        <v>145</v>
      </c>
      <c r="Z239" s="2" t="s">
        <v>145</v>
      </c>
      <c r="BK239" s="31" t="s">
        <v>145</v>
      </c>
      <c r="BL239" s="2" t="s">
        <v>145</v>
      </c>
      <c r="BM239" s="2" t="s">
        <v>145</v>
      </c>
      <c r="BN239" s="2" t="s">
        <v>145</v>
      </c>
      <c r="BO239" s="2" t="s">
        <v>145</v>
      </c>
      <c r="BP239" s="2" t="s">
        <v>145</v>
      </c>
      <c r="BQ239" s="2" t="s">
        <v>145</v>
      </c>
      <c r="CF239" s="31" t="s">
        <v>145</v>
      </c>
      <c r="CG239" s="2" t="s">
        <v>145</v>
      </c>
      <c r="CH239" s="2" t="s">
        <v>145</v>
      </c>
      <c r="CI239" s="2" t="s">
        <v>145</v>
      </c>
      <c r="CJ239" s="2" t="s">
        <v>145</v>
      </c>
      <c r="CK239" s="2" t="s">
        <v>145</v>
      </c>
    </row>
    <row r="240" spans="2:102" x14ac:dyDescent="0.25">
      <c r="C240" s="1">
        <v>235</v>
      </c>
      <c r="D240" s="1">
        <v>7</v>
      </c>
      <c r="E240" t="str">
        <f>Tous</f>
        <v>Tous</v>
      </c>
      <c r="H240" s="2" t="s">
        <v>145</v>
      </c>
      <c r="AA240" s="36" t="s">
        <v>145</v>
      </c>
      <c r="AB240" s="260" t="s">
        <v>145</v>
      </c>
      <c r="AC240" s="260" t="s">
        <v>145</v>
      </c>
      <c r="AD240" s="260" t="s">
        <v>145</v>
      </c>
      <c r="AE240" s="260" t="s">
        <v>145</v>
      </c>
      <c r="AF240" s="260" t="s">
        <v>145</v>
      </c>
      <c r="AG240" s="37" t="s">
        <v>145</v>
      </c>
      <c r="AH240" s="37" t="s">
        <v>145</v>
      </c>
      <c r="AI240" s="37" t="s">
        <v>145</v>
      </c>
      <c r="AJ240" s="37" t="s">
        <v>145</v>
      </c>
      <c r="AK240" s="37" t="s">
        <v>145</v>
      </c>
      <c r="AL240" s="37" t="s">
        <v>145</v>
      </c>
      <c r="AM240" s="37" t="s">
        <v>145</v>
      </c>
      <c r="AN240" s="37" t="s">
        <v>145</v>
      </c>
      <c r="AO240" s="37" t="s">
        <v>145</v>
      </c>
      <c r="AP240" s="37" t="s">
        <v>145</v>
      </c>
      <c r="AQ240" s="37" t="s">
        <v>145</v>
      </c>
      <c r="AR240" s="37" t="s">
        <v>145</v>
      </c>
      <c r="BR240" s="31" t="s">
        <v>145</v>
      </c>
      <c r="BS240" s="2" t="s">
        <v>145</v>
      </c>
      <c r="BT240" s="2" t="s">
        <v>145</v>
      </c>
      <c r="BU240" s="2" t="s">
        <v>145</v>
      </c>
      <c r="BV240" s="2" t="s">
        <v>145</v>
      </c>
      <c r="BW240" s="2" t="s">
        <v>145</v>
      </c>
      <c r="BX240" s="2" t="s">
        <v>145</v>
      </c>
      <c r="CL240" s="31" t="s">
        <v>145</v>
      </c>
      <c r="CM240" s="2" t="s">
        <v>145</v>
      </c>
      <c r="CN240" s="2" t="s">
        <v>145</v>
      </c>
      <c r="CO240" s="2" t="s">
        <v>145</v>
      </c>
      <c r="CP240" s="2" t="s">
        <v>145</v>
      </c>
      <c r="CQ240" s="2" t="s">
        <v>145</v>
      </c>
    </row>
    <row r="241" spans="2:102" x14ac:dyDescent="0.25">
      <c r="C241" s="1">
        <v>236</v>
      </c>
      <c r="D241" s="1">
        <v>8</v>
      </c>
      <c r="E241" t="str">
        <f>Tous</f>
        <v>Tous</v>
      </c>
      <c r="BK241" s="36" t="s">
        <v>145</v>
      </c>
      <c r="BL241" s="37" t="s">
        <v>145</v>
      </c>
      <c r="BM241" s="37" t="s">
        <v>145</v>
      </c>
      <c r="BN241" s="37" t="s">
        <v>145</v>
      </c>
      <c r="BO241" s="37" t="s">
        <v>145</v>
      </c>
      <c r="BP241" s="37" t="s">
        <v>145</v>
      </c>
      <c r="BQ241" s="37" t="s">
        <v>145</v>
      </c>
      <c r="BR241" s="36" t="s">
        <v>145</v>
      </c>
      <c r="BS241" s="37" t="s">
        <v>145</v>
      </c>
      <c r="BT241" s="37" t="s">
        <v>145</v>
      </c>
      <c r="BU241" s="37" t="s">
        <v>145</v>
      </c>
      <c r="BV241" s="37" t="s">
        <v>145</v>
      </c>
      <c r="BW241" s="37" t="s">
        <v>145</v>
      </c>
      <c r="BX241" s="37" t="s">
        <v>145</v>
      </c>
      <c r="CF241" s="36" t="s">
        <v>145</v>
      </c>
      <c r="CG241" s="37" t="s">
        <v>145</v>
      </c>
      <c r="CH241" s="37" t="s">
        <v>145</v>
      </c>
      <c r="CI241" s="37" t="s">
        <v>145</v>
      </c>
      <c r="CJ241" s="37" t="s">
        <v>145</v>
      </c>
      <c r="CK241" s="37" t="s">
        <v>145</v>
      </c>
      <c r="CL241" s="36" t="s">
        <v>145</v>
      </c>
      <c r="CM241" s="37" t="s">
        <v>145</v>
      </c>
      <c r="CN241" s="37" t="s">
        <v>145</v>
      </c>
      <c r="CO241" s="37" t="s">
        <v>145</v>
      </c>
      <c r="CP241" s="37" t="s">
        <v>145</v>
      </c>
      <c r="CQ241" s="37" t="s">
        <v>145</v>
      </c>
    </row>
    <row r="242" spans="2:102" x14ac:dyDescent="0.25">
      <c r="C242" s="1">
        <v>237</v>
      </c>
      <c r="D242" s="1">
        <v>9</v>
      </c>
      <c r="E242" t="str">
        <f>H_db</f>
        <v>Espace humide en détection basse</v>
      </c>
      <c r="I242" s="31" t="s">
        <v>145</v>
      </c>
      <c r="J242" s="16" t="s">
        <v>145</v>
      </c>
      <c r="K242" s="16" t="s">
        <v>145</v>
      </c>
      <c r="L242" s="16" t="s">
        <v>145</v>
      </c>
      <c r="M242" s="16" t="s">
        <v>145</v>
      </c>
      <c r="N242" s="16" t="s">
        <v>145</v>
      </c>
      <c r="O242" s="2" t="s">
        <v>145</v>
      </c>
      <c r="P242" s="2" t="s">
        <v>145</v>
      </c>
      <c r="Q242" s="2" t="s">
        <v>145</v>
      </c>
      <c r="R242" s="2" t="s">
        <v>145</v>
      </c>
      <c r="S242" s="2" t="s">
        <v>145</v>
      </c>
      <c r="T242" s="2" t="s">
        <v>145</v>
      </c>
      <c r="U242" s="2" t="s">
        <v>145</v>
      </c>
      <c r="V242" s="2" t="s">
        <v>145</v>
      </c>
      <c r="W242" s="2" t="s">
        <v>145</v>
      </c>
      <c r="X242" s="2" t="s">
        <v>145</v>
      </c>
      <c r="Y242" s="2" t="s">
        <v>145</v>
      </c>
      <c r="Z242" s="2" t="s">
        <v>145</v>
      </c>
      <c r="BK242" s="31" t="s">
        <v>145</v>
      </c>
      <c r="BL242" s="2" t="s">
        <v>145</v>
      </c>
      <c r="BM242" s="2" t="s">
        <v>145</v>
      </c>
      <c r="BN242" s="2" t="s">
        <v>145</v>
      </c>
      <c r="BO242" s="2" t="s">
        <v>145</v>
      </c>
      <c r="BP242" s="2" t="s">
        <v>145</v>
      </c>
      <c r="BQ242" s="2" t="s">
        <v>145</v>
      </c>
      <c r="CF242" s="31" t="s">
        <v>145</v>
      </c>
      <c r="CG242" s="2" t="s">
        <v>145</v>
      </c>
      <c r="CH242" s="2" t="s">
        <v>145</v>
      </c>
      <c r="CI242" s="2" t="s">
        <v>145</v>
      </c>
      <c r="CJ242" s="2" t="s">
        <v>145</v>
      </c>
      <c r="CK242" s="2" t="s">
        <v>145</v>
      </c>
    </row>
    <row r="243" spans="2:102" x14ac:dyDescent="0.25">
      <c r="C243" s="1">
        <v>238</v>
      </c>
      <c r="D243" s="1">
        <v>10</v>
      </c>
      <c r="E243" t="str">
        <f>Tous</f>
        <v>Tous</v>
      </c>
    </row>
    <row r="244" spans="2:102" x14ac:dyDescent="0.25">
      <c r="C244" s="1">
        <v>239</v>
      </c>
      <c r="D244" s="1">
        <v>11</v>
      </c>
      <c r="E244" t="str">
        <f>H_db</f>
        <v>Espace humide en détection basse</v>
      </c>
      <c r="G244" s="2" t="s">
        <v>145</v>
      </c>
    </row>
    <row r="245" spans="2:102" x14ac:dyDescent="0.25">
      <c r="C245" s="1">
        <v>240</v>
      </c>
      <c r="D245" s="1">
        <v>12</v>
      </c>
      <c r="E245" t="str">
        <f>Tous</f>
        <v>Tous</v>
      </c>
    </row>
    <row r="246" spans="2:102" x14ac:dyDescent="0.25">
      <c r="C246" s="1">
        <v>241</v>
      </c>
      <c r="D246" s="1">
        <v>13</v>
      </c>
      <c r="J246" s="16" t="str">
        <f>S_zj</f>
        <v>Espaces secs de la zone jour</v>
      </c>
      <c r="M246" s="16" t="str">
        <f>S_zj</f>
        <v>Espaces secs de la zone jour</v>
      </c>
      <c r="N246" s="16" t="str">
        <f>S_zj</f>
        <v>Espaces secs de la zone jour</v>
      </c>
      <c r="O246" s="16"/>
      <c r="P246" s="16"/>
      <c r="Q246" s="16"/>
      <c r="R246" s="16"/>
      <c r="S246" s="16"/>
      <c r="T246" s="16"/>
      <c r="U246" s="16" t="str">
        <f>S_zj</f>
        <v>Espaces secs de la zone jour</v>
      </c>
      <c r="V246" s="16" t="str">
        <f>S_zj</f>
        <v>Espaces secs de la zone jour</v>
      </c>
      <c r="W246" s="16" t="str">
        <f>S_zj</f>
        <v>Espaces secs de la zone jour</v>
      </c>
      <c r="X246" s="16" t="str">
        <f>S_zj</f>
        <v>Espaces secs de la zone jour</v>
      </c>
      <c r="AB246" s="16" t="str">
        <f>S_zj</f>
        <v>Espaces secs de la zone jour</v>
      </c>
      <c r="AE246" s="16" t="str">
        <f>S_zj</f>
        <v>Espaces secs de la zone jour</v>
      </c>
      <c r="AF246" s="16" t="str">
        <f>S_zj</f>
        <v>Espaces secs de la zone jour</v>
      </c>
      <c r="AG246" s="16"/>
      <c r="AH246" s="16"/>
      <c r="AI246" s="16"/>
      <c r="AJ246" s="16"/>
      <c r="AK246" s="16"/>
      <c r="AL246" s="16"/>
      <c r="AM246" s="16" t="str">
        <f>S_zj</f>
        <v>Espaces secs de la zone jour</v>
      </c>
      <c r="AN246" s="16" t="str">
        <f>S_zj</f>
        <v>Espaces secs de la zone jour</v>
      </c>
      <c r="AO246" s="16" t="str">
        <f>S_zj</f>
        <v>Espaces secs de la zone jour</v>
      </c>
      <c r="AP246" s="16" t="str">
        <f>S_zj</f>
        <v>Espaces secs de la zone jour</v>
      </c>
      <c r="BK246" s="31" t="str">
        <f>Si_Evac_inf</f>
        <v>Si le total des débits d’évacuation des espaces humides est égal ou inférieur à 40% du total des débits nominaux d’alimentation</v>
      </c>
      <c r="BR246" s="31" t="str">
        <f>Si_Evac_inf</f>
        <v>Si le total des débits d’évacuation des espaces humides est égal ou inférieur à 40% du total des débits nominaux d’alimentation</v>
      </c>
      <c r="CF246" s="31" t="str">
        <f>Si_Evac_inf</f>
        <v>Si le total des débits d’évacuation des espaces humides est égal ou inférieur à 40% du total des débits nominaux d’alimentation</v>
      </c>
      <c r="CL246" s="31" t="str">
        <f>Si_Evac_inf</f>
        <v>Si le total des débits d’évacuation des espaces humides est égal ou inférieur à 40% du total des débits nominaux d’alimentation</v>
      </c>
    </row>
    <row r="247" spans="2:102" x14ac:dyDescent="0.25">
      <c r="C247" s="1">
        <v>242</v>
      </c>
      <c r="D247" s="1">
        <v>14</v>
      </c>
      <c r="E247" t="str">
        <f>Si_Evac_inf</f>
        <v>Si le total des débits d’évacuation des espaces humides est égal ou inférieur à 40% du total des débits nominaux d’alimentation</v>
      </c>
      <c r="BL247" s="2" t="s">
        <v>145</v>
      </c>
      <c r="BO247" s="2" t="s">
        <v>145</v>
      </c>
      <c r="BS247" s="2" t="s">
        <v>145</v>
      </c>
      <c r="BV247" s="2" t="s">
        <v>145</v>
      </c>
      <c r="CG247" s="2" t="s">
        <v>145</v>
      </c>
      <c r="CJ247" s="2" t="s">
        <v>145</v>
      </c>
      <c r="CM247" s="2" t="s">
        <v>145</v>
      </c>
      <c r="CP247" s="2" t="s">
        <v>145</v>
      </c>
    </row>
    <row r="248" spans="2:102" x14ac:dyDescent="0.25">
      <c r="C248" s="1">
        <v>243</v>
      </c>
      <c r="D248" s="1">
        <v>15</v>
      </c>
      <c r="E248" t="str">
        <f>Si_Evac_inf</f>
        <v>Si le total des débits d’évacuation des espaces humides est égal ou inférieur à 40% du total des débits nominaux d’alimentation</v>
      </c>
      <c r="BM248" s="2" t="s">
        <v>145</v>
      </c>
      <c r="BN248" s="2" t="s">
        <v>145</v>
      </c>
      <c r="BP248" s="2" t="s">
        <v>145</v>
      </c>
      <c r="BQ248" s="2" t="s">
        <v>145</v>
      </c>
      <c r="BT248" s="2" t="s">
        <v>145</v>
      </c>
      <c r="BU248" s="2" t="s">
        <v>145</v>
      </c>
      <c r="BW248" s="2" t="s">
        <v>145</v>
      </c>
      <c r="BX248" s="2" t="s">
        <v>145</v>
      </c>
      <c r="CH248" s="2" t="s">
        <v>145</v>
      </c>
      <c r="CI248" s="2" t="s">
        <v>145</v>
      </c>
      <c r="CK248" s="2" t="s">
        <v>145</v>
      </c>
      <c r="CN248" s="2" t="s">
        <v>145</v>
      </c>
      <c r="CO248" s="2" t="s">
        <v>145</v>
      </c>
      <c r="CQ248" s="2" t="s">
        <v>145</v>
      </c>
    </row>
    <row r="249" spans="2:102" x14ac:dyDescent="0.25">
      <c r="C249" s="1">
        <v>244</v>
      </c>
      <c r="D249" s="1">
        <v>16</v>
      </c>
      <c r="E249" t="str">
        <f>Tous</f>
        <v>Tous</v>
      </c>
      <c r="I249" s="36" t="s">
        <v>145</v>
      </c>
      <c r="J249" s="260" t="s">
        <v>145</v>
      </c>
      <c r="K249" s="260" t="s">
        <v>145</v>
      </c>
      <c r="L249" s="260" t="s">
        <v>145</v>
      </c>
      <c r="M249" s="260" t="s">
        <v>145</v>
      </c>
      <c r="N249" s="260" t="s">
        <v>145</v>
      </c>
      <c r="O249" s="37" t="s">
        <v>145</v>
      </c>
      <c r="P249" s="37" t="s">
        <v>145</v>
      </c>
      <c r="Q249" s="37" t="s">
        <v>145</v>
      </c>
      <c r="R249" s="37" t="s">
        <v>145</v>
      </c>
      <c r="S249" s="37" t="s">
        <v>145</v>
      </c>
      <c r="T249" s="37" t="s">
        <v>145</v>
      </c>
      <c r="U249" s="37" t="s">
        <v>145</v>
      </c>
      <c r="V249" s="37" t="s">
        <v>145</v>
      </c>
      <c r="W249" s="37" t="s">
        <v>145</v>
      </c>
      <c r="X249" s="37" t="s">
        <v>145</v>
      </c>
      <c r="Y249" s="37" t="s">
        <v>145</v>
      </c>
      <c r="Z249" s="37" t="s">
        <v>145</v>
      </c>
      <c r="AA249" s="31" t="s">
        <v>145</v>
      </c>
      <c r="AB249" s="16" t="s">
        <v>145</v>
      </c>
      <c r="AC249" s="16" t="s">
        <v>145</v>
      </c>
      <c r="AD249" s="16" t="s">
        <v>145</v>
      </c>
      <c r="AE249" s="16" t="s">
        <v>145</v>
      </c>
      <c r="AF249" s="16" t="s">
        <v>145</v>
      </c>
      <c r="AG249" s="2" t="s">
        <v>145</v>
      </c>
      <c r="AH249" s="2" t="s">
        <v>145</v>
      </c>
      <c r="AI249" s="2" t="s">
        <v>145</v>
      </c>
      <c r="AJ249" s="2" t="s">
        <v>145</v>
      </c>
      <c r="AK249" s="2" t="s">
        <v>145</v>
      </c>
      <c r="AL249" s="2" t="s">
        <v>145</v>
      </c>
      <c r="AM249" s="2" t="s">
        <v>145</v>
      </c>
      <c r="AN249" s="2" t="s">
        <v>145</v>
      </c>
      <c r="AO249" s="2" t="s">
        <v>145</v>
      </c>
      <c r="AP249" s="2" t="s">
        <v>145</v>
      </c>
      <c r="AQ249" s="2" t="s">
        <v>145</v>
      </c>
      <c r="AR249" s="2" t="s">
        <v>145</v>
      </c>
    </row>
    <row r="250" spans="2:102" x14ac:dyDescent="0.25">
      <c r="C250" s="1">
        <v>245</v>
      </c>
      <c r="D250" s="1">
        <v>17</v>
      </c>
      <c r="E250" t="str">
        <f>H_db</f>
        <v>Espace humide en détection basse</v>
      </c>
      <c r="G250" s="2" t="s">
        <v>145</v>
      </c>
      <c r="I250" s="31" t="s">
        <v>145</v>
      </c>
      <c r="J250" s="16" t="s">
        <v>145</v>
      </c>
      <c r="K250" s="16" t="s">
        <v>145</v>
      </c>
      <c r="L250" s="16" t="s">
        <v>145</v>
      </c>
      <c r="M250" s="16" t="s">
        <v>145</v>
      </c>
      <c r="N250" s="16" t="s">
        <v>145</v>
      </c>
      <c r="O250" s="2" t="s">
        <v>145</v>
      </c>
      <c r="P250" s="2" t="s">
        <v>145</v>
      </c>
      <c r="Q250" s="2" t="s">
        <v>145</v>
      </c>
      <c r="R250" s="2" t="s">
        <v>145</v>
      </c>
      <c r="S250" s="2" t="s">
        <v>145</v>
      </c>
      <c r="T250" s="2" t="s">
        <v>145</v>
      </c>
      <c r="U250" s="2" t="s">
        <v>145</v>
      </c>
      <c r="V250" s="2" t="s">
        <v>145</v>
      </c>
      <c r="W250" s="2" t="s">
        <v>145</v>
      </c>
      <c r="X250" s="2" t="s">
        <v>145</v>
      </c>
      <c r="Y250" s="2" t="s">
        <v>145</v>
      </c>
      <c r="Z250" s="2" t="s">
        <v>145</v>
      </c>
      <c r="BK250" s="31" t="s">
        <v>145</v>
      </c>
      <c r="BL250" s="2" t="s">
        <v>145</v>
      </c>
      <c r="BM250" s="2" t="s">
        <v>145</v>
      </c>
      <c r="BN250" s="2" t="s">
        <v>145</v>
      </c>
      <c r="BO250" s="2" t="s">
        <v>145</v>
      </c>
      <c r="BP250" s="2" t="s">
        <v>145</v>
      </c>
      <c r="BQ250" s="2" t="s">
        <v>145</v>
      </c>
      <c r="CF250" s="31" t="s">
        <v>145</v>
      </c>
      <c r="CG250" s="2" t="s">
        <v>145</v>
      </c>
      <c r="CH250" s="2" t="s">
        <v>145</v>
      </c>
      <c r="CI250" s="2" t="s">
        <v>145</v>
      </c>
      <c r="CJ250" s="2" t="s">
        <v>145</v>
      </c>
      <c r="CK250" s="2" t="s">
        <v>145</v>
      </c>
    </row>
    <row r="251" spans="2:102" x14ac:dyDescent="0.25">
      <c r="C251" s="1">
        <v>246</v>
      </c>
      <c r="D251" s="1">
        <v>18</v>
      </c>
      <c r="E251" t="str">
        <f>Tous</f>
        <v>Tous</v>
      </c>
    </row>
    <row r="252" spans="2:102" x14ac:dyDescent="0.25">
      <c r="C252" s="1">
        <v>247</v>
      </c>
      <c r="D252" s="1">
        <v>19</v>
      </c>
      <c r="E252" t="str">
        <f>Si_Evac_sup</f>
        <v>Si le total des débits d’évacuation des espaces humides est supérieur à 40% du total des débits nominaux d’alimentation</v>
      </c>
      <c r="BK252" s="31" t="s">
        <v>145</v>
      </c>
      <c r="BL252" s="2" t="s">
        <v>145</v>
      </c>
      <c r="BM252" s="2" t="s">
        <v>145</v>
      </c>
      <c r="BN252" s="2" t="s">
        <v>145</v>
      </c>
      <c r="BO252" s="2" t="s">
        <v>145</v>
      </c>
      <c r="BP252" s="2" t="s">
        <v>145</v>
      </c>
      <c r="BQ252" s="2" t="s">
        <v>145</v>
      </c>
      <c r="BR252" s="31" t="s">
        <v>145</v>
      </c>
      <c r="BS252" s="2" t="s">
        <v>145</v>
      </c>
      <c r="BT252" s="2" t="s">
        <v>145</v>
      </c>
      <c r="BU252" s="2" t="s">
        <v>145</v>
      </c>
      <c r="BV252" s="2" t="s">
        <v>145</v>
      </c>
      <c r="BW252" s="2" t="s">
        <v>145</v>
      </c>
      <c r="BX252" s="2" t="s">
        <v>145</v>
      </c>
      <c r="CF252" s="31" t="s">
        <v>145</v>
      </c>
      <c r="CG252" s="2" t="s">
        <v>145</v>
      </c>
      <c r="CH252" s="2" t="s">
        <v>145</v>
      </c>
      <c r="CI252" s="2" t="s">
        <v>145</v>
      </c>
      <c r="CJ252" s="2" t="s">
        <v>145</v>
      </c>
      <c r="CK252" s="2" t="s">
        <v>145</v>
      </c>
      <c r="CL252" s="31" t="s">
        <v>145</v>
      </c>
      <c r="CM252" s="2" t="s">
        <v>145</v>
      </c>
      <c r="CN252" s="2" t="s">
        <v>145</v>
      </c>
      <c r="CO252" s="2" t="s">
        <v>145</v>
      </c>
      <c r="CP252" s="2" t="s">
        <v>145</v>
      </c>
      <c r="CQ252" s="2" t="s">
        <v>145</v>
      </c>
    </row>
    <row r="253" spans="2:102" s="10" customFormat="1" x14ac:dyDescent="0.25">
      <c r="B253" s="21">
        <v>14</v>
      </c>
      <c r="C253" s="21">
        <v>248</v>
      </c>
      <c r="D253" s="21">
        <v>1</v>
      </c>
      <c r="E253" s="10" t="str">
        <f>Tous</f>
        <v>Tous</v>
      </c>
      <c r="G253" s="19"/>
      <c r="H253" s="19"/>
      <c r="I253" s="32"/>
      <c r="J253" s="19"/>
      <c r="K253" s="19"/>
      <c r="L253" s="19"/>
      <c r="M253" s="19"/>
      <c r="N253" s="19"/>
      <c r="O253" s="19"/>
      <c r="P253" s="19"/>
      <c r="Q253" s="19"/>
      <c r="R253" s="19"/>
      <c r="S253" s="19"/>
      <c r="T253" s="19"/>
      <c r="U253" s="19"/>
      <c r="V253" s="19"/>
      <c r="W253" s="19"/>
      <c r="X253" s="19"/>
      <c r="Y253" s="19"/>
      <c r="Z253" s="19"/>
      <c r="AA253" s="32"/>
      <c r="AB253" s="19"/>
      <c r="AC253" s="19"/>
      <c r="AD253" s="19"/>
      <c r="AE253" s="19"/>
      <c r="AF253" s="19"/>
      <c r="AG253" s="19"/>
      <c r="AH253" s="19"/>
      <c r="AI253" s="19"/>
      <c r="AJ253" s="19"/>
      <c r="AK253" s="19"/>
      <c r="AL253" s="19"/>
      <c r="AM253" s="19"/>
      <c r="AN253" s="19"/>
      <c r="AO253" s="19"/>
      <c r="AP253" s="19"/>
      <c r="AQ253" s="19"/>
      <c r="AR253" s="19"/>
      <c r="AS253" s="32"/>
      <c r="AT253" s="19"/>
      <c r="AU253" s="19"/>
      <c r="AV253" s="19"/>
      <c r="AW253" s="19"/>
      <c r="AX253" s="19"/>
      <c r="AY253" s="19"/>
      <c r="AZ253" s="19"/>
      <c r="BA253" s="19"/>
      <c r="BB253" s="19"/>
      <c r="BC253" s="19"/>
      <c r="BD253" s="19"/>
      <c r="BE253" s="19"/>
      <c r="BF253" s="19"/>
      <c r="BG253" s="19"/>
      <c r="BH253" s="19"/>
      <c r="BI253" s="19"/>
      <c r="BJ253" s="19"/>
      <c r="BK253" s="32"/>
      <c r="BL253" s="19"/>
      <c r="BM253" s="19"/>
      <c r="BN253" s="19"/>
      <c r="BO253" s="19"/>
      <c r="BP253" s="19"/>
      <c r="BQ253" s="19"/>
      <c r="BR253" s="32"/>
      <c r="BS253" s="19"/>
      <c r="BT253" s="19"/>
      <c r="BU253" s="19"/>
      <c r="BV253" s="19"/>
      <c r="BW253" s="19"/>
      <c r="BX253" s="19"/>
      <c r="BY253" s="32"/>
      <c r="BZ253" s="19"/>
      <c r="CA253" s="19"/>
      <c r="CB253" s="19"/>
      <c r="CC253" s="19"/>
      <c r="CD253" s="19"/>
      <c r="CE253" s="19"/>
      <c r="CF253" s="32"/>
      <c r="CG253" s="19"/>
      <c r="CH253" s="19"/>
      <c r="CI253" s="19"/>
      <c r="CJ253" s="19"/>
      <c r="CK253" s="19"/>
      <c r="CL253" s="32"/>
      <c r="CM253" s="19"/>
      <c r="CN253" s="19"/>
      <c r="CO253" s="19"/>
      <c r="CP253" s="19"/>
      <c r="CQ253" s="19"/>
      <c r="CR253" s="32"/>
      <c r="CS253" s="19"/>
      <c r="CT253" s="19"/>
      <c r="CU253" s="19"/>
      <c r="CV253" s="19"/>
      <c r="CW253" s="19"/>
      <c r="CX253" s="50"/>
    </row>
    <row r="254" spans="2:102" x14ac:dyDescent="0.25">
      <c r="C254" s="1">
        <v>249</v>
      </c>
      <c r="D254" s="1">
        <v>2</v>
      </c>
      <c r="E254" t="str">
        <f>Tous</f>
        <v>Tous</v>
      </c>
    </row>
    <row r="255" spans="2:102" x14ac:dyDescent="0.25">
      <c r="C255" s="1">
        <v>250</v>
      </c>
      <c r="D255" s="1">
        <v>3</v>
      </c>
      <c r="E255" t="str">
        <f>Tous</f>
        <v>Tous</v>
      </c>
    </row>
    <row r="256" spans="2:102" x14ac:dyDescent="0.25">
      <c r="C256" s="1">
        <v>251</v>
      </c>
      <c r="D256" s="1">
        <v>4</v>
      </c>
      <c r="E256" t="str">
        <f>Tous</f>
        <v>Tous</v>
      </c>
    </row>
    <row r="257" spans="2:102" x14ac:dyDescent="0.25">
      <c r="C257" s="1">
        <v>252</v>
      </c>
      <c r="D257" s="1">
        <v>5</v>
      </c>
      <c r="E257" t="str">
        <f>Ch</f>
        <v>Chambres à coucher</v>
      </c>
      <c r="P257" s="2" t="s">
        <v>145</v>
      </c>
      <c r="AH257" s="2" t="s">
        <v>145</v>
      </c>
      <c r="AZ257" s="2" t="s">
        <v>145</v>
      </c>
    </row>
    <row r="258" spans="2:102" x14ac:dyDescent="0.25">
      <c r="C258" s="1">
        <v>253</v>
      </c>
      <c r="D258" s="1">
        <v>6</v>
      </c>
      <c r="E258" t="str">
        <f t="shared" ref="E258:E287" si="8">Tous</f>
        <v>Tous</v>
      </c>
    </row>
    <row r="259" spans="2:102" x14ac:dyDescent="0.25">
      <c r="C259" s="1">
        <v>254</v>
      </c>
      <c r="D259" s="1">
        <v>7</v>
      </c>
      <c r="E259" t="str">
        <f t="shared" si="8"/>
        <v>Tous</v>
      </c>
    </row>
    <row r="260" spans="2:102" x14ac:dyDescent="0.25">
      <c r="C260" s="1">
        <v>255</v>
      </c>
      <c r="D260" s="1">
        <v>8</v>
      </c>
      <c r="E260" t="str">
        <f t="shared" si="8"/>
        <v>Tous</v>
      </c>
    </row>
    <row r="261" spans="2:102" x14ac:dyDescent="0.25">
      <c r="C261" s="1">
        <v>256</v>
      </c>
      <c r="D261" s="1">
        <v>9</v>
      </c>
      <c r="E261" t="str">
        <f t="shared" si="8"/>
        <v>Tous</v>
      </c>
      <c r="P261" s="2" t="s">
        <v>145</v>
      </c>
      <c r="AH261" s="2" t="s">
        <v>145</v>
      </c>
    </row>
    <row r="262" spans="2:102" x14ac:dyDescent="0.25">
      <c r="C262" s="1">
        <v>257</v>
      </c>
      <c r="D262" s="1">
        <v>10</v>
      </c>
      <c r="E262" t="str">
        <f t="shared" si="8"/>
        <v>Tous</v>
      </c>
    </row>
    <row r="263" spans="2:102" x14ac:dyDescent="0.25">
      <c r="C263" s="1">
        <v>258</v>
      </c>
      <c r="D263" s="1">
        <v>11</v>
      </c>
      <c r="E263" t="str">
        <f t="shared" si="8"/>
        <v>Tous</v>
      </c>
      <c r="AZ263" s="2" t="s">
        <v>145</v>
      </c>
    </row>
    <row r="264" spans="2:102" x14ac:dyDescent="0.25">
      <c r="C264" s="1">
        <v>259</v>
      </c>
      <c r="D264" s="1">
        <v>12</v>
      </c>
      <c r="E264" t="str">
        <f t="shared" si="8"/>
        <v>Tous</v>
      </c>
    </row>
    <row r="265" spans="2:102" x14ac:dyDescent="0.25">
      <c r="C265" s="1">
        <v>260</v>
      </c>
      <c r="D265" s="1">
        <v>13</v>
      </c>
      <c r="E265" t="str">
        <f t="shared" si="8"/>
        <v>Tous</v>
      </c>
    </row>
    <row r="266" spans="2:102" x14ac:dyDescent="0.25">
      <c r="C266" s="1">
        <v>261</v>
      </c>
      <c r="D266" s="1">
        <v>14</v>
      </c>
      <c r="E266" t="str">
        <f t="shared" si="8"/>
        <v>Tous</v>
      </c>
    </row>
    <row r="267" spans="2:102" x14ac:dyDescent="0.25">
      <c r="C267" s="1">
        <v>262</v>
      </c>
      <c r="D267" s="1">
        <v>15</v>
      </c>
      <c r="E267" t="str">
        <f t="shared" si="8"/>
        <v>Tous</v>
      </c>
    </row>
    <row r="268" spans="2:102" x14ac:dyDescent="0.25">
      <c r="C268" s="1">
        <v>263</v>
      </c>
      <c r="D268" s="1">
        <v>16</v>
      </c>
      <c r="E268" t="str">
        <f t="shared" si="8"/>
        <v>Tous</v>
      </c>
    </row>
    <row r="269" spans="2:102" x14ac:dyDescent="0.25">
      <c r="C269" s="1">
        <v>264</v>
      </c>
      <c r="D269" s="1">
        <v>17</v>
      </c>
      <c r="E269" t="str">
        <f t="shared" si="8"/>
        <v>Tous</v>
      </c>
      <c r="P269" s="2" t="s">
        <v>145</v>
      </c>
    </row>
    <row r="270" spans="2:102" x14ac:dyDescent="0.25">
      <c r="C270" s="1">
        <v>265</v>
      </c>
      <c r="D270" s="1">
        <v>18</v>
      </c>
      <c r="E270" t="str">
        <f t="shared" si="8"/>
        <v>Tous</v>
      </c>
      <c r="AH270" s="2" t="s">
        <v>145</v>
      </c>
    </row>
    <row r="271" spans="2:102" x14ac:dyDescent="0.25">
      <c r="C271" s="1">
        <v>266</v>
      </c>
      <c r="D271" s="1">
        <v>19</v>
      </c>
      <c r="E271" t="str">
        <f t="shared" si="8"/>
        <v>Tous</v>
      </c>
    </row>
    <row r="272" spans="2:102" s="10" customFormat="1" x14ac:dyDescent="0.25">
      <c r="B272" s="21">
        <v>15</v>
      </c>
      <c r="C272" s="21">
        <v>267</v>
      </c>
      <c r="D272" s="21">
        <v>1</v>
      </c>
      <c r="E272" s="10" t="str">
        <f t="shared" si="8"/>
        <v>Tous</v>
      </c>
      <c r="G272" s="19"/>
      <c r="H272" s="19"/>
      <c r="I272" s="32"/>
      <c r="J272" s="19"/>
      <c r="K272" s="19"/>
      <c r="L272" s="19"/>
      <c r="M272" s="19"/>
      <c r="N272" s="19"/>
      <c r="O272" s="19"/>
      <c r="P272" s="19"/>
      <c r="Q272" s="19"/>
      <c r="R272" s="19"/>
      <c r="S272" s="19"/>
      <c r="T272" s="19"/>
      <c r="U272" s="19"/>
      <c r="V272" s="19"/>
      <c r="W272" s="19"/>
      <c r="X272" s="19"/>
      <c r="Y272" s="19"/>
      <c r="Z272" s="19"/>
      <c r="AA272" s="32"/>
      <c r="AB272" s="19"/>
      <c r="AC272" s="19"/>
      <c r="AD272" s="19"/>
      <c r="AE272" s="19"/>
      <c r="AF272" s="19"/>
      <c r="AG272" s="19"/>
      <c r="AH272" s="19"/>
      <c r="AI272" s="19"/>
      <c r="AJ272" s="19"/>
      <c r="AK272" s="19"/>
      <c r="AL272" s="19"/>
      <c r="AM272" s="19"/>
      <c r="AN272" s="19"/>
      <c r="AO272" s="19"/>
      <c r="AP272" s="19"/>
      <c r="AQ272" s="19"/>
      <c r="AR272" s="19"/>
      <c r="AS272" s="32"/>
      <c r="AT272" s="19"/>
      <c r="AU272" s="19"/>
      <c r="AV272" s="19"/>
      <c r="AW272" s="19"/>
      <c r="AX272" s="19"/>
      <c r="AY272" s="19"/>
      <c r="AZ272" s="19"/>
      <c r="BA272" s="19"/>
      <c r="BB272" s="19"/>
      <c r="BC272" s="19"/>
      <c r="BD272" s="19"/>
      <c r="BE272" s="19"/>
      <c r="BF272" s="19"/>
      <c r="BG272" s="19"/>
      <c r="BH272" s="19"/>
      <c r="BI272" s="19"/>
      <c r="BJ272" s="19"/>
      <c r="BK272" s="32"/>
      <c r="BL272" s="19"/>
      <c r="BM272" s="19"/>
      <c r="BN272" s="19"/>
      <c r="BO272" s="19"/>
      <c r="BP272" s="19"/>
      <c r="BQ272" s="19"/>
      <c r="BR272" s="32"/>
      <c r="BS272" s="19"/>
      <c r="BT272" s="19"/>
      <c r="BU272" s="19"/>
      <c r="BV272" s="19"/>
      <c r="BW272" s="19"/>
      <c r="BX272" s="19"/>
      <c r="BY272" s="32"/>
      <c r="BZ272" s="19"/>
      <c r="CA272" s="19"/>
      <c r="CB272" s="19"/>
      <c r="CC272" s="19"/>
      <c r="CD272" s="19"/>
      <c r="CE272" s="19"/>
      <c r="CF272" s="32"/>
      <c r="CG272" s="19"/>
      <c r="CH272" s="19"/>
      <c r="CI272" s="19"/>
      <c r="CJ272" s="19"/>
      <c r="CK272" s="19"/>
      <c r="CL272" s="32"/>
      <c r="CM272" s="19"/>
      <c r="CN272" s="19"/>
      <c r="CO272" s="19"/>
      <c r="CP272" s="19"/>
      <c r="CQ272" s="19"/>
      <c r="CR272" s="32"/>
      <c r="CS272" s="19"/>
      <c r="CT272" s="19"/>
      <c r="CU272" s="19"/>
      <c r="CV272" s="19"/>
      <c r="CW272" s="19"/>
      <c r="CX272" s="50"/>
    </row>
    <row r="273" spans="3:83" x14ac:dyDescent="0.25">
      <c r="C273" s="1">
        <v>268</v>
      </c>
      <c r="D273" s="1">
        <v>2</v>
      </c>
      <c r="E273" s="60" t="str">
        <f t="shared" si="8"/>
        <v>Tous</v>
      </c>
      <c r="F273" s="60"/>
    </row>
    <row r="274" spans="3:83" x14ac:dyDescent="0.25">
      <c r="C274" s="1">
        <v>269</v>
      </c>
      <c r="D274" s="1">
        <v>3</v>
      </c>
      <c r="E274" s="60" t="str">
        <f t="shared" si="8"/>
        <v>Tous</v>
      </c>
      <c r="F274" s="60"/>
    </row>
    <row r="275" spans="3:83" x14ac:dyDescent="0.25">
      <c r="C275" s="1">
        <v>270</v>
      </c>
      <c r="D275" s="1">
        <v>4</v>
      </c>
      <c r="E275" s="60" t="str">
        <f t="shared" si="8"/>
        <v>Tous</v>
      </c>
      <c r="F275" s="60"/>
      <c r="BQ275" s="2" t="s">
        <v>145</v>
      </c>
      <c r="BX275" s="2" t="s">
        <v>145</v>
      </c>
      <c r="CE275" s="2" t="s">
        <v>145</v>
      </c>
    </row>
    <row r="276" spans="3:83" x14ac:dyDescent="0.25">
      <c r="C276" s="1">
        <v>271</v>
      </c>
      <c r="D276" s="1">
        <v>5</v>
      </c>
      <c r="E276" s="60" t="str">
        <f t="shared" si="8"/>
        <v>Tous</v>
      </c>
      <c r="F276" s="60"/>
      <c r="Y276" s="2" t="s">
        <v>145</v>
      </c>
      <c r="AQ276" s="2" t="s">
        <v>145</v>
      </c>
      <c r="BI276" s="2" t="s">
        <v>145</v>
      </c>
    </row>
    <row r="277" spans="3:83" x14ac:dyDescent="0.25">
      <c r="C277" s="1">
        <v>272</v>
      </c>
      <c r="D277" s="1">
        <v>6</v>
      </c>
      <c r="E277" s="60" t="str">
        <f t="shared" si="8"/>
        <v>Tous</v>
      </c>
      <c r="F277" s="60"/>
      <c r="Z277" s="2" t="s">
        <v>145</v>
      </c>
      <c r="AR277" s="2" t="s">
        <v>145</v>
      </c>
      <c r="BJ277" s="2" t="s">
        <v>145</v>
      </c>
    </row>
    <row r="278" spans="3:83" x14ac:dyDescent="0.25">
      <c r="C278" s="1">
        <v>273</v>
      </c>
      <c r="D278" s="1">
        <v>7</v>
      </c>
      <c r="E278" s="60" t="str">
        <f t="shared" si="8"/>
        <v>Tous</v>
      </c>
      <c r="F278" s="60"/>
    </row>
    <row r="279" spans="3:83" x14ac:dyDescent="0.25">
      <c r="C279" s="1">
        <v>274</v>
      </c>
      <c r="D279" s="1">
        <v>8</v>
      </c>
      <c r="E279" s="60" t="str">
        <f t="shared" si="8"/>
        <v>Tous</v>
      </c>
      <c r="F279" s="60"/>
    </row>
    <row r="280" spans="3:83" x14ac:dyDescent="0.25">
      <c r="C280" s="1">
        <v>275</v>
      </c>
      <c r="D280" s="1">
        <v>9</v>
      </c>
      <c r="E280" s="60" t="str">
        <f t="shared" si="8"/>
        <v>Tous</v>
      </c>
      <c r="F280" s="60"/>
      <c r="Y280" s="2" t="s">
        <v>145</v>
      </c>
      <c r="AQ280" s="2" t="s">
        <v>145</v>
      </c>
      <c r="BQ280" s="2" t="s">
        <v>145</v>
      </c>
      <c r="BX280" s="2" t="s">
        <v>145</v>
      </c>
    </row>
    <row r="281" spans="3:83" x14ac:dyDescent="0.25">
      <c r="C281" s="1">
        <v>276</v>
      </c>
      <c r="D281" s="1">
        <v>10</v>
      </c>
      <c r="E281" s="60" t="str">
        <f t="shared" si="8"/>
        <v>Tous</v>
      </c>
      <c r="F281" s="60"/>
    </row>
    <row r="282" spans="3:83" x14ac:dyDescent="0.25">
      <c r="C282" s="1">
        <v>277</v>
      </c>
      <c r="D282" s="1">
        <v>11</v>
      </c>
      <c r="E282" s="60" t="str">
        <f t="shared" si="8"/>
        <v>Tous</v>
      </c>
      <c r="F282" s="60"/>
      <c r="BI282" s="2" t="s">
        <v>145</v>
      </c>
    </row>
    <row r="283" spans="3:83" x14ac:dyDescent="0.25">
      <c r="C283" s="1">
        <v>278</v>
      </c>
      <c r="D283" s="1">
        <v>12</v>
      </c>
      <c r="E283" s="60" t="str">
        <f t="shared" si="8"/>
        <v>Tous</v>
      </c>
      <c r="F283" s="60"/>
    </row>
    <row r="284" spans="3:83" x14ac:dyDescent="0.25">
      <c r="C284" s="1">
        <v>279</v>
      </c>
      <c r="D284" s="1">
        <v>13</v>
      </c>
      <c r="E284" s="60" t="str">
        <f t="shared" si="8"/>
        <v>Tous</v>
      </c>
      <c r="F284" s="60"/>
    </row>
    <row r="285" spans="3:83" x14ac:dyDescent="0.25">
      <c r="C285" s="1">
        <v>280</v>
      </c>
      <c r="D285" s="1">
        <v>14</v>
      </c>
      <c r="E285" s="60" t="str">
        <f t="shared" si="8"/>
        <v>Tous</v>
      </c>
      <c r="F285" s="60"/>
    </row>
    <row r="286" spans="3:83" x14ac:dyDescent="0.25">
      <c r="C286" s="1">
        <v>281</v>
      </c>
      <c r="D286" s="1">
        <v>15</v>
      </c>
      <c r="E286" s="60" t="str">
        <f t="shared" si="8"/>
        <v>Tous</v>
      </c>
      <c r="F286" s="60"/>
    </row>
    <row r="287" spans="3:83" x14ac:dyDescent="0.25">
      <c r="C287" s="1">
        <v>282</v>
      </c>
      <c r="D287" s="1">
        <v>16</v>
      </c>
      <c r="E287" s="60" t="str">
        <f t="shared" si="8"/>
        <v>Tous</v>
      </c>
      <c r="F287" s="60"/>
    </row>
    <row r="288" spans="3:83" x14ac:dyDescent="0.25">
      <c r="C288" s="1">
        <v>283</v>
      </c>
      <c r="D288" s="1">
        <v>17</v>
      </c>
      <c r="E288" t="str">
        <f>Si_Evac_inf</f>
        <v>Si le total des débits d’évacuation des espaces humides est égal ou inférieur à 40% du total des débits nominaux d’alimentation</v>
      </c>
      <c r="Y288" s="2" t="s">
        <v>145</v>
      </c>
      <c r="BQ288" s="2" t="s">
        <v>145</v>
      </c>
    </row>
    <row r="289" spans="2:102" x14ac:dyDescent="0.25">
      <c r="C289" s="1">
        <v>284</v>
      </c>
      <c r="D289" s="1">
        <v>18</v>
      </c>
      <c r="E289" t="str">
        <f>Si_Evac_inf</f>
        <v>Si le total des débits d’évacuation des espaces humides est égal ou inférieur à 40% du total des débits nominaux d’alimentation</v>
      </c>
      <c r="AQ289" s="2" t="s">
        <v>145</v>
      </c>
      <c r="BX289" s="2" t="s">
        <v>145</v>
      </c>
    </row>
    <row r="290" spans="2:102" x14ac:dyDescent="0.25">
      <c r="C290" s="1">
        <v>285</v>
      </c>
      <c r="D290" s="1">
        <v>19</v>
      </c>
      <c r="E290" t="str">
        <f>Si_Evac_sup</f>
        <v>Si le total des débits d’évacuation des espaces humides est supérieur à 40% du total des débits nominaux d’alimentation</v>
      </c>
      <c r="BQ290" s="2" t="s">
        <v>145</v>
      </c>
      <c r="BX290" s="2" t="s">
        <v>145</v>
      </c>
    </row>
    <row r="291" spans="2:102" s="10" customFormat="1" x14ac:dyDescent="0.25">
      <c r="B291" s="21"/>
      <c r="C291" s="21"/>
      <c r="D291" s="21"/>
      <c r="G291" s="19"/>
      <c r="H291" s="19"/>
      <c r="I291" s="32"/>
      <c r="J291" s="19"/>
      <c r="K291" s="19"/>
      <c r="L291" s="19"/>
      <c r="M291" s="19"/>
      <c r="N291" s="19"/>
      <c r="O291" s="19"/>
      <c r="P291" s="19"/>
      <c r="Q291" s="19"/>
      <c r="R291" s="19"/>
      <c r="S291" s="19"/>
      <c r="T291" s="19"/>
      <c r="U291" s="19"/>
      <c r="V291" s="19"/>
      <c r="W291" s="19"/>
      <c r="X291" s="19"/>
      <c r="Y291" s="19"/>
      <c r="Z291" s="19"/>
      <c r="AA291" s="32"/>
      <c r="AB291" s="19"/>
      <c r="AC291" s="19"/>
      <c r="AD291" s="19"/>
      <c r="AE291" s="19"/>
      <c r="AF291" s="19"/>
      <c r="AG291" s="19"/>
      <c r="AH291" s="19"/>
      <c r="AI291" s="19"/>
      <c r="AJ291" s="19"/>
      <c r="AK291" s="19"/>
      <c r="AL291" s="19"/>
      <c r="AM291" s="19"/>
      <c r="AN291" s="19"/>
      <c r="AO291" s="19"/>
      <c r="AP291" s="19"/>
      <c r="AQ291" s="19"/>
      <c r="AR291" s="19"/>
      <c r="AS291" s="32"/>
      <c r="AT291" s="19"/>
      <c r="AU291" s="19"/>
      <c r="AV291" s="19"/>
      <c r="AW291" s="19"/>
      <c r="AX291" s="19"/>
      <c r="AY291" s="19"/>
      <c r="AZ291" s="19"/>
      <c r="BA291" s="19"/>
      <c r="BB291" s="19"/>
      <c r="BC291" s="19"/>
      <c r="BD291" s="19"/>
      <c r="BE291" s="19"/>
      <c r="BF291" s="19"/>
      <c r="BG291" s="19"/>
      <c r="BH291" s="19"/>
      <c r="BI291" s="19"/>
      <c r="BJ291" s="19"/>
      <c r="BK291" s="32"/>
      <c r="BL291" s="19"/>
      <c r="BM291" s="19"/>
      <c r="BN291" s="19"/>
      <c r="BO291" s="19"/>
      <c r="BP291" s="19"/>
      <c r="BQ291" s="19"/>
      <c r="BR291" s="32"/>
      <c r="BS291" s="19"/>
      <c r="BT291" s="19"/>
      <c r="BU291" s="19"/>
      <c r="BV291" s="19"/>
      <c r="BW291" s="19"/>
      <c r="BX291" s="19"/>
      <c r="BY291" s="32"/>
      <c r="BZ291" s="19"/>
      <c r="CA291" s="19"/>
      <c r="CB291" s="19"/>
      <c r="CC291" s="19"/>
      <c r="CD291" s="19"/>
      <c r="CE291" s="19"/>
      <c r="CF291" s="32"/>
      <c r="CG291" s="19"/>
      <c r="CH291" s="19"/>
      <c r="CI291" s="19"/>
      <c r="CJ291" s="19"/>
      <c r="CK291" s="19"/>
      <c r="CL291" s="32"/>
      <c r="CM291" s="19"/>
      <c r="CN291" s="19"/>
      <c r="CO291" s="19"/>
      <c r="CP291" s="19"/>
      <c r="CQ291" s="19"/>
      <c r="CR291" s="32"/>
      <c r="CS291" s="19"/>
      <c r="CT291" s="19"/>
      <c r="CU291" s="19"/>
      <c r="CV291" s="19"/>
      <c r="CW291" s="19"/>
      <c r="CX291" s="50"/>
    </row>
  </sheetData>
  <conditionalFormatting sqref="G6:CW24 G45:CW62 G44:H44 AS44:CW44 G82:CW290">
    <cfRule type="expression" dxfId="48" priority="10">
      <formula>(G6="")</formula>
    </cfRule>
  </conditionalFormatting>
  <conditionalFormatting sqref="G26:H43 AS26:CW43">
    <cfRule type="expression" dxfId="47" priority="9">
      <formula>(G26="")</formula>
    </cfRule>
  </conditionalFormatting>
  <conditionalFormatting sqref="G25:H25 AS25:CW25">
    <cfRule type="expression" dxfId="46" priority="8">
      <formula>(G25="")</formula>
    </cfRule>
  </conditionalFormatting>
  <conditionalFormatting sqref="G63:CW81">
    <cfRule type="expression" dxfId="45" priority="7">
      <formula>(G63="")</formula>
    </cfRule>
  </conditionalFormatting>
  <conditionalFormatting sqref="AA44:AR44">
    <cfRule type="expression" dxfId="44" priority="6">
      <formula>(AA44="")</formula>
    </cfRule>
  </conditionalFormatting>
  <conditionalFormatting sqref="AA26:AR43">
    <cfRule type="expression" dxfId="43" priority="5">
      <formula>(AA26="")</formula>
    </cfRule>
  </conditionalFormatting>
  <conditionalFormatting sqref="AA25:AR25">
    <cfRule type="expression" dxfId="42" priority="4">
      <formula>(AA25="")</formula>
    </cfRule>
  </conditionalFormatting>
  <conditionalFormatting sqref="I44:Z44">
    <cfRule type="expression" dxfId="41" priority="3">
      <formula>(I44="")</formula>
    </cfRule>
  </conditionalFormatting>
  <conditionalFormatting sqref="I26:Z43">
    <cfRule type="expression" dxfId="40" priority="2">
      <formula>(I26="")</formula>
    </cfRule>
  </conditionalFormatting>
  <conditionalFormatting sqref="I25:Z25">
    <cfRule type="expression" dxfId="39" priority="1">
      <formula>(I25="")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38</vt:i4>
      </vt:variant>
    </vt:vector>
  </HeadingPairs>
  <TitlesOfParts>
    <vt:vector size="51" baseType="lpstr">
      <vt:lpstr>n°1 Info</vt:lpstr>
      <vt:lpstr>n°2 Demande formelle</vt:lpstr>
      <vt:lpstr>n°3 - Donneés produits</vt:lpstr>
      <vt:lpstr>n°4 Documents</vt:lpstr>
      <vt:lpstr>Hide Names</vt:lpstr>
      <vt:lpstr>n°5 Sélection Type</vt:lpstr>
      <vt:lpstr>n°6a Liste Etats</vt:lpstr>
      <vt:lpstr>n°6b Liste Exigences</vt:lpstr>
      <vt:lpstr>Hide Sources</vt:lpstr>
      <vt:lpstr>n°7 Check Exigences</vt:lpstr>
      <vt:lpstr>Hide Freduc</vt:lpstr>
      <vt:lpstr>n°8 Résultat</vt:lpstr>
      <vt:lpstr>n°9 Check-list in situ</vt:lpstr>
      <vt:lpstr>celA</vt:lpstr>
      <vt:lpstr>celB</vt:lpstr>
      <vt:lpstr>celC</vt:lpstr>
      <vt:lpstr>celD</vt:lpstr>
      <vt:lpstr>celEmpty</vt:lpstr>
      <vt:lpstr>celNO</vt:lpstr>
      <vt:lpstr>celNOK</vt:lpstr>
      <vt:lpstr>celOK</vt:lpstr>
      <vt:lpstr>celTODO</vt:lpstr>
      <vt:lpstr>celYES</vt:lpstr>
      <vt:lpstr>Ch</vt:lpstr>
      <vt:lpstr>H_db</vt:lpstr>
      <vt:lpstr>H_dh</vt:lpstr>
      <vt:lpstr>H_Pas_db</vt:lpstr>
      <vt:lpstr>H_Pas_dh</vt:lpstr>
      <vt:lpstr>H_zj</vt:lpstr>
      <vt:lpstr>H_zn</vt:lpstr>
      <vt:lpstr>Mess1</vt:lpstr>
      <vt:lpstr>Mess2</vt:lpstr>
      <vt:lpstr>Mess3</vt:lpstr>
      <vt:lpstr>'n°1 Info'!Print_Area</vt:lpstr>
      <vt:lpstr>'n°2 Demande formelle'!Print_Area</vt:lpstr>
      <vt:lpstr>'n°6a Liste Etats'!Print_Area</vt:lpstr>
      <vt:lpstr>'n°6b Liste Exigences'!Print_Area</vt:lpstr>
      <vt:lpstr>'n°9 Check-list in situ'!Print_Area</vt:lpstr>
      <vt:lpstr>S_db</vt:lpstr>
      <vt:lpstr>S_dh</vt:lpstr>
      <vt:lpstr>S_Pas_db</vt:lpstr>
      <vt:lpstr>S_Pas_dh</vt:lpstr>
      <vt:lpstr>S_zj</vt:lpstr>
      <vt:lpstr>S_zn</vt:lpstr>
      <vt:lpstr>Si_Alim_inf</vt:lpstr>
      <vt:lpstr>Si_Alim_sup</vt:lpstr>
      <vt:lpstr>Si_Evac_inf</vt:lpstr>
      <vt:lpstr>Si_Evac_sup</vt:lpstr>
      <vt:lpstr>Tous</vt:lpstr>
      <vt:lpstr>Z_équip</vt:lpstr>
      <vt:lpstr>Z_Pas_équip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2021-08-26T09:41:37Z</dcterms:modified>
</cp:coreProperties>
</file>